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drawings/drawing3.xml" ContentType="application/vnd.openxmlformats-officedocument.drawing+xml"/>
  <Override PartName="/xl/drawings/drawing4.xml" ContentType="application/vnd.openxmlformats-officedocument.drawing+xml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workbookPassword="DDC9" lockStructure="1"/>
  <bookViews>
    <workbookView xWindow="0" yWindow="15" windowWidth="15195" windowHeight="8445" activeTab="2"/>
  </bookViews>
  <sheets>
    <sheet name="Liste" sheetId="3" r:id="rId1"/>
    <sheet name="Calculs" sheetId="1" r:id="rId2"/>
    <sheet name="IMPR" sheetId="2" r:id="rId3"/>
    <sheet name="Ajust" sheetId="4" r:id="rId4"/>
  </sheets>
  <definedNames>
    <definedName name="_xlnm.Print_Area" localSheetId="1">Calculs!$A$2:$P$24</definedName>
  </definedNames>
  <calcPr calcId="145621"/>
</workbook>
</file>

<file path=xl/calcChain.xml><?xml version="1.0" encoding="utf-8"?>
<calcChain xmlns="http://schemas.openxmlformats.org/spreadsheetml/2006/main">
  <c r="C27" i="4" l="1"/>
  <c r="O11" i="1"/>
  <c r="O13" i="1"/>
  <c r="O16" i="1"/>
  <c r="O14" i="1"/>
  <c r="O12" i="1"/>
  <c r="O18" i="1"/>
  <c r="O10" i="1"/>
  <c r="O4" i="1"/>
  <c r="O9" i="1"/>
  <c r="O19" i="1"/>
  <c r="O5" i="1"/>
  <c r="E5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B5" i="3"/>
  <c r="B4" i="3"/>
  <c r="O7" i="1"/>
  <c r="O15" i="1"/>
  <c r="M22" i="1"/>
  <c r="N22" i="1"/>
  <c r="D2" i="4"/>
  <c r="V4" i="1"/>
  <c r="W4" i="1"/>
  <c r="X4" i="1"/>
  <c r="V5" i="1"/>
  <c r="W5" i="1"/>
  <c r="X5" i="1"/>
  <c r="V6" i="1"/>
  <c r="W6" i="1"/>
  <c r="X6" i="1"/>
  <c r="A27" i="4"/>
  <c r="B27" i="4"/>
  <c r="F12" i="3"/>
  <c r="F13" i="3"/>
  <c r="F14" i="3"/>
  <c r="F15" i="3"/>
  <c r="F16" i="3"/>
  <c r="F17" i="3"/>
  <c r="F18" i="3"/>
  <c r="F19" i="3"/>
  <c r="F21" i="3"/>
  <c r="F22" i="3"/>
  <c r="J27" i="4" s="1"/>
  <c r="F23" i="3"/>
  <c r="F24" i="3"/>
  <c r="F25" i="3"/>
  <c r="F26" i="3"/>
  <c r="F27" i="3"/>
  <c r="F28" i="3"/>
  <c r="N20" i="1"/>
  <c r="M20" i="1"/>
  <c r="F11" i="3"/>
  <c r="M8" i="1"/>
  <c r="M14" i="1"/>
  <c r="M7" i="1"/>
  <c r="M13" i="1"/>
  <c r="M15" i="1"/>
  <c r="M12" i="1"/>
  <c r="M11" i="1"/>
  <c r="M9" i="1"/>
  <c r="M17" i="1"/>
  <c r="M19" i="1"/>
  <c r="M16" i="1"/>
  <c r="M4" i="1"/>
  <c r="M5" i="1"/>
  <c r="M18" i="1"/>
  <c r="M6" i="1"/>
  <c r="M21" i="1"/>
  <c r="M10" i="1"/>
  <c r="J23" i="1"/>
  <c r="J24" i="1" s="1"/>
  <c r="G23" i="1"/>
  <c r="G24" i="1" s="1"/>
  <c r="D23" i="1"/>
  <c r="D24" i="1" s="1"/>
  <c r="N30" i="2"/>
  <c r="N31" i="2" s="1"/>
  <c r="K30" i="2"/>
  <c r="K31" i="2" s="1"/>
  <c r="I30" i="2"/>
  <c r="I31" i="2" s="1"/>
  <c r="G30" i="2"/>
  <c r="G31" i="2" s="1"/>
  <c r="N10" i="1"/>
  <c r="N4" i="1"/>
  <c r="N5" i="1"/>
  <c r="N11" i="1"/>
  <c r="N9" i="1"/>
  <c r="N17" i="1"/>
  <c r="N8" i="1"/>
  <c r="N14" i="1"/>
  <c r="N7" i="1"/>
  <c r="N13" i="1"/>
  <c r="N15" i="1"/>
  <c r="N12" i="1"/>
  <c r="N19" i="1"/>
  <c r="N16" i="1"/>
  <c r="N18" i="1"/>
  <c r="N6" i="1"/>
  <c r="N21" i="1"/>
  <c r="O21" i="1"/>
  <c r="O8" i="1"/>
  <c r="O17" i="1"/>
  <c r="O6" i="1"/>
  <c r="O20" i="1"/>
  <c r="M23" i="1" l="1"/>
  <c r="M24" i="1" s="1"/>
  <c r="B3" i="3"/>
  <c r="B2" i="3"/>
  <c r="B1" i="3"/>
</calcChain>
</file>

<file path=xl/comments1.xml><?xml version="1.0" encoding="utf-8"?>
<comments xmlns="http://schemas.openxmlformats.org/spreadsheetml/2006/main">
  <authors>
    <author>ROJAS</author>
  </authors>
  <commentList>
    <comment ref="E3" authorId="0">
      <text>
        <r>
          <rPr>
            <b/>
            <sz val="9"/>
            <color indexed="81"/>
            <rFont val="Tahoma"/>
            <family val="2"/>
          </rPr>
          <t>ROJAS:</t>
        </r>
        <r>
          <rPr>
            <sz val="9"/>
            <color indexed="81"/>
            <rFont val="Tahoma"/>
            <family val="2"/>
          </rPr>
          <t xml:space="preserve">
Si = 0 ==&gt; OK
Si = 1 ==&gt; Avertissement
Si = 2 ==&gt; Verrou Envoi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ROJAS:</t>
        </r>
        <r>
          <rPr>
            <sz val="9"/>
            <color indexed="81"/>
            <rFont val="Tahoma"/>
            <family val="2"/>
          </rPr>
          <t xml:space="preserve">
Nombre de pêcheurs par secteur</t>
        </r>
      </text>
    </comment>
    <comment ref="E5" authorId="0">
      <text>
        <r>
          <rPr>
            <b/>
            <sz val="9"/>
            <color indexed="81"/>
            <rFont val="Tahoma"/>
            <family val="2"/>
          </rPr>
          <t>ROJAS:</t>
        </r>
        <r>
          <rPr>
            <sz val="9"/>
            <color indexed="81"/>
            <rFont val="Tahoma"/>
            <family val="2"/>
          </rPr>
          <t xml:space="preserve">
Nombre total 
de pêcheurs</t>
        </r>
      </text>
    </comment>
  </commentList>
</comments>
</file>

<file path=xl/sharedStrings.xml><?xml version="1.0" encoding="utf-8"?>
<sst xmlns="http://schemas.openxmlformats.org/spreadsheetml/2006/main" count="527" uniqueCount="97">
  <si>
    <t>Nom et Prénom</t>
  </si>
  <si>
    <t>Poids</t>
  </si>
  <si>
    <t>Clt</t>
  </si>
  <si>
    <t>Poids Total</t>
  </si>
  <si>
    <t>Total</t>
  </si>
  <si>
    <t>Meilleure</t>
  </si>
  <si>
    <t>Manche</t>
  </si>
  <si>
    <t>Points</t>
  </si>
  <si>
    <t>Général</t>
  </si>
  <si>
    <t>A</t>
  </si>
  <si>
    <t>Moyenne Par Pêcheur</t>
  </si>
  <si>
    <t>CLT</t>
  </si>
  <si>
    <t>MANCHE 1</t>
  </si>
  <si>
    <t>MANCHE 2</t>
  </si>
  <si>
    <t>MANCHE 3</t>
  </si>
  <si>
    <t>T</t>
  </si>
  <si>
    <t>O</t>
  </si>
  <si>
    <t>S</t>
  </si>
  <si>
    <t>Poids Total ( en Kg )</t>
  </si>
  <si>
    <t>CD</t>
  </si>
  <si>
    <t>GRILLE</t>
  </si>
  <si>
    <t>1 ère Manche</t>
  </si>
  <si>
    <t>2 ème Manche</t>
  </si>
  <si>
    <t>3 ème Manche</t>
  </si>
  <si>
    <t>TOS</t>
  </si>
  <si>
    <t>Nom &amp; Prénom</t>
  </si>
  <si>
    <t>LISTE DES PÊCHEURS</t>
  </si>
  <si>
    <t>GESTION DES ERREURS</t>
  </si>
  <si>
    <t>Nombre de X</t>
  </si>
  <si>
    <t>Nombre de Y</t>
  </si>
  <si>
    <t>Nombre de Z</t>
  </si>
  <si>
    <t>FÉDÉRATION FRANÇAISE DES PÊCHES SPORTIVES</t>
  </si>
  <si>
    <t>Nb Pêcheurs</t>
  </si>
  <si>
    <r>
      <rPr>
        <b/>
        <sz val="7"/>
        <color indexed="17"/>
        <rFont val="Arial"/>
        <family val="2"/>
      </rPr>
      <t>Montants</t>
    </r>
    <r>
      <rPr>
        <b/>
        <sz val="7"/>
        <rFont val="Arial"/>
        <family val="2"/>
      </rPr>
      <t>,</t>
    </r>
    <r>
      <rPr>
        <b/>
        <sz val="7"/>
        <color indexed="30"/>
        <rFont val="Arial"/>
        <family val="2"/>
      </rPr>
      <t>Restants</t>
    </r>
    <r>
      <rPr>
        <b/>
        <sz val="7"/>
        <rFont val="Arial"/>
        <family val="2"/>
      </rPr>
      <t>,</t>
    </r>
    <r>
      <rPr>
        <b/>
        <sz val="7"/>
        <color indexed="10"/>
        <rFont val="Arial"/>
        <family val="2"/>
      </rPr>
      <t xml:space="preserve"> Descendants, </t>
    </r>
    <r>
      <rPr>
        <b/>
        <sz val="7"/>
        <color indexed="36"/>
        <rFont val="Arial"/>
        <family val="2"/>
      </rPr>
      <t>Autres</t>
    </r>
  </si>
  <si>
    <t>X01</t>
  </si>
  <si>
    <t>Z06</t>
  </si>
  <si>
    <t>X02</t>
  </si>
  <si>
    <t>X03</t>
  </si>
  <si>
    <t>X04</t>
  </si>
  <si>
    <t>X05</t>
  </si>
  <si>
    <t>X06</t>
  </si>
  <si>
    <t>Z01</t>
  </si>
  <si>
    <t>Y02</t>
  </si>
  <si>
    <t>Y03</t>
  </si>
  <si>
    <t>Z04</t>
  </si>
  <si>
    <t>Z05</t>
  </si>
  <si>
    <t>Y05</t>
  </si>
  <si>
    <t>Y01</t>
  </si>
  <si>
    <t>Y04</t>
  </si>
  <si>
    <t>Y06</t>
  </si>
  <si>
    <t>Z02</t>
  </si>
  <si>
    <t>Z03</t>
  </si>
  <si>
    <t>ABSENTS</t>
  </si>
  <si>
    <t>Nb Forfaits</t>
  </si>
  <si>
    <t>GRILLE TOS APPLIQUÉE</t>
  </si>
  <si>
    <t>GRILLE TOS RECALCUL</t>
  </si>
  <si>
    <t>GRILLE FFPS Eau Douce</t>
  </si>
  <si>
    <t/>
  </si>
  <si>
    <t>X</t>
  </si>
  <si>
    <t>Y</t>
  </si>
  <si>
    <t>Z</t>
  </si>
  <si>
    <t>XX</t>
  </si>
  <si>
    <t>YY</t>
  </si>
  <si>
    <t>ZZ</t>
  </si>
  <si>
    <t>XXX</t>
  </si>
  <si>
    <t>YYY</t>
  </si>
  <si>
    <t>ZZZ</t>
  </si>
  <si>
    <t>HAIDOPOULO Alain</t>
  </si>
  <si>
    <t>17</t>
  </si>
  <si>
    <t>VIAL Alain</t>
  </si>
  <si>
    <t>LEGOFF Christian</t>
  </si>
  <si>
    <t>19</t>
  </si>
  <si>
    <t>BRIGAND Jacky</t>
  </si>
  <si>
    <t>23</t>
  </si>
  <si>
    <t>LASSERRE Patrice</t>
  </si>
  <si>
    <t>24</t>
  </si>
  <si>
    <t>LOSEILLE Jean-Bernard</t>
  </si>
  <si>
    <t>TESTU Alain</t>
  </si>
  <si>
    <t>DIEZ Arthur</t>
  </si>
  <si>
    <t>40</t>
  </si>
  <si>
    <t>DUPOUY Michel</t>
  </si>
  <si>
    <t>PINAUD Bernard</t>
  </si>
  <si>
    <t>79</t>
  </si>
  <si>
    <t>BIGOT Joseph</t>
  </si>
  <si>
    <t>33</t>
  </si>
  <si>
    <t>LOCHES Christian</t>
  </si>
  <si>
    <t>ROUSSELLE Jean-Claude</t>
  </si>
  <si>
    <t>BLANCHARD Francis</t>
  </si>
  <si>
    <t>86</t>
  </si>
  <si>
    <t>MAILLET Danielle</t>
  </si>
  <si>
    <t>MAILLET James</t>
  </si>
  <si>
    <t>ZANONI Jacques</t>
  </si>
  <si>
    <t>B</t>
  </si>
  <si>
    <t>C</t>
  </si>
  <si>
    <t>GABORIEAU Alain</t>
  </si>
  <si>
    <t>CHAMPIONNAT D1R NOUVELLE-AQUITAINE VETERANS</t>
  </si>
  <si>
    <t>étang de griffolet (USSAC) 19 les 13, 14 et 15 août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</si>
</sst>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7"/>
      <color indexed="17"/>
      <name val="Arial"/>
      <family val="2"/>
    </font>
    <font>
      <b/>
      <sz val="7"/>
      <color indexed="30"/>
      <name val="Arial"/>
      <family val="2"/>
    </font>
    <font>
      <b/>
      <sz val="7"/>
      <color indexed="10"/>
      <name val="Arial"/>
      <family val="2"/>
    </font>
    <font>
      <b/>
      <sz val="7"/>
      <color indexed="36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b/>
      <u/>
      <sz val="10"/>
      <color theme="3" tint="-0.499984740745262"/>
      <name val="Arial"/>
      <family val="2"/>
    </font>
    <font>
      <b/>
      <sz val="10"/>
      <color rgb="FF0070C0"/>
      <name val="Arial"/>
      <family val="2"/>
    </font>
    <font>
      <b/>
      <sz val="10"/>
      <color theme="4" tint="-0.249977111117893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211">
    <xf numFmtId="0" fontId="0" fillId="0" borderId="0" xfId="0"/>
    <xf numFmtId="0" fontId="1" fillId="0" borderId="0" xfId="0" applyFont="1" applyFill="1"/>
    <xf numFmtId="1" fontId="1" fillId="0" borderId="0" xfId="0" applyNumberFormat="1" applyFont="1" applyFill="1"/>
    <xf numFmtId="0" fontId="1" fillId="0" borderId="0" xfId="0" applyFont="1" applyFill="1" applyBorder="1"/>
    <xf numFmtId="0" fontId="2" fillId="0" borderId="0" xfId="0" applyFont="1" applyFill="1"/>
    <xf numFmtId="1" fontId="2" fillId="0" borderId="1" xfId="0" applyNumberFormat="1" applyFont="1" applyFill="1" applyBorder="1" applyAlignment="1">
      <alignment horizontal="centerContinuous"/>
    </xf>
    <xf numFmtId="1" fontId="2" fillId="0" borderId="2" xfId="0" applyNumberFormat="1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2" fillId="0" borderId="0" xfId="0" applyFont="1" applyFill="1" applyBorder="1"/>
    <xf numFmtId="1" fontId="2" fillId="0" borderId="4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/>
    <xf numFmtId="1" fontId="2" fillId="0" borderId="8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" fontId="3" fillId="0" borderId="14" xfId="0" applyNumberFormat="1" applyFont="1" applyFill="1" applyBorder="1"/>
    <xf numFmtId="1" fontId="3" fillId="0" borderId="15" xfId="0" applyNumberFormat="1" applyFont="1" applyFill="1" applyBorder="1"/>
    <xf numFmtId="0" fontId="2" fillId="0" borderId="16" xfId="0" applyFont="1" applyFill="1" applyBorder="1" applyAlignment="1">
      <alignment horizontal="centerContinuous"/>
    </xf>
    <xf numFmtId="0" fontId="2" fillId="0" borderId="17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/>
    </xf>
    <xf numFmtId="2" fontId="1" fillId="0" borderId="0" xfId="0" applyNumberFormat="1" applyFont="1" applyFill="1"/>
    <xf numFmtId="1" fontId="2" fillId="0" borderId="19" xfId="0" applyNumberFormat="1" applyFont="1" applyFill="1" applyBorder="1" applyAlignment="1">
      <alignment horizontal="center"/>
    </xf>
    <xf numFmtId="1" fontId="3" fillId="0" borderId="20" xfId="0" applyNumberFormat="1" applyFont="1" applyFill="1" applyBorder="1"/>
    <xf numFmtId="1" fontId="2" fillId="0" borderId="2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Continuous"/>
    </xf>
    <xf numFmtId="0" fontId="2" fillId="0" borderId="16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3" fillId="0" borderId="0" xfId="0" applyFont="1" applyFill="1"/>
    <xf numFmtId="1" fontId="3" fillId="0" borderId="25" xfId="0" applyNumberFormat="1" applyFont="1" applyFill="1" applyBorder="1"/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Continuous" vertical="center"/>
    </xf>
    <xf numFmtId="0" fontId="2" fillId="0" borderId="7" xfId="0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22" xfId="0" applyFont="1" applyFill="1" applyBorder="1" applyAlignment="1">
      <alignment horizontal="centerContinuous"/>
    </xf>
    <xf numFmtId="1" fontId="1" fillId="0" borderId="0" xfId="0" applyNumberFormat="1" applyFont="1" applyFill="1" applyBorder="1"/>
    <xf numFmtId="49" fontId="0" fillId="0" borderId="0" xfId="0" applyNumberFormat="1"/>
    <xf numFmtId="0" fontId="0" fillId="0" borderId="0" xfId="0" applyAlignment="1">
      <alignment horizontal="centerContinuous"/>
    </xf>
    <xf numFmtId="0" fontId="2" fillId="0" borderId="10" xfId="0" applyFont="1" applyFill="1" applyBorder="1"/>
    <xf numFmtId="1" fontId="2" fillId="0" borderId="0" xfId="0" applyNumberFormat="1" applyFont="1" applyFill="1" applyBorder="1" applyAlignment="1">
      <alignment horizontal="center"/>
    </xf>
    <xf numFmtId="1" fontId="2" fillId="0" borderId="26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1" fontId="17" fillId="0" borderId="0" xfId="0" applyNumberFormat="1" applyFont="1" applyFill="1"/>
    <xf numFmtId="1" fontId="1" fillId="0" borderId="27" xfId="0" applyNumberFormat="1" applyFont="1" applyFill="1" applyBorder="1" applyProtection="1">
      <protection hidden="1"/>
    </xf>
    <xf numFmtId="1" fontId="1" fillId="0" borderId="28" xfId="0" applyNumberFormat="1" applyFont="1" applyFill="1" applyBorder="1" applyProtection="1">
      <protection hidden="1"/>
    </xf>
    <xf numFmtId="0" fontId="1" fillId="0" borderId="28" xfId="0" applyFont="1" applyFill="1" applyBorder="1" applyProtection="1">
      <protection hidden="1"/>
    </xf>
    <xf numFmtId="1" fontId="1" fillId="0" borderId="29" xfId="0" applyNumberFormat="1" applyFont="1" applyFill="1" applyBorder="1" applyProtection="1">
      <protection hidden="1"/>
    </xf>
    <xf numFmtId="1" fontId="1" fillId="0" borderId="23" xfId="0" applyNumberFormat="1" applyFont="1" applyFill="1" applyBorder="1" applyProtection="1">
      <protection hidden="1"/>
    </xf>
    <xf numFmtId="0" fontId="1" fillId="0" borderId="23" xfId="0" applyFont="1" applyFill="1" applyBorder="1" applyProtection="1">
      <protection hidden="1"/>
    </xf>
    <xf numFmtId="1" fontId="1" fillId="0" borderId="11" xfId="0" applyNumberFormat="1" applyFont="1" applyFill="1" applyBorder="1" applyProtection="1">
      <protection hidden="1"/>
    </xf>
    <xf numFmtId="1" fontId="1" fillId="0" borderId="12" xfId="0" applyNumberFormat="1" applyFont="1" applyFill="1" applyBorder="1" applyProtection="1">
      <protection hidden="1"/>
    </xf>
    <xf numFmtId="0" fontId="1" fillId="0" borderId="12" xfId="0" applyFont="1" applyFill="1" applyBorder="1" applyProtection="1">
      <protection hidden="1"/>
    </xf>
    <xf numFmtId="2" fontId="1" fillId="0" borderId="0" xfId="0" applyNumberFormat="1" applyFont="1" applyFill="1" applyProtection="1">
      <protection hidden="1"/>
    </xf>
    <xf numFmtId="2" fontId="1" fillId="0" borderId="0" xfId="0" applyNumberFormat="1" applyFont="1" applyFill="1" applyAlignment="1" applyProtection="1">
      <alignment horizontal="center"/>
      <protection hidden="1"/>
    </xf>
    <xf numFmtId="2" fontId="1" fillId="0" borderId="0" xfId="0" applyNumberFormat="1" applyFont="1" applyFill="1" applyBorder="1" applyProtection="1">
      <protection hidden="1"/>
    </xf>
    <xf numFmtId="0" fontId="1" fillId="0" borderId="29" xfId="0" applyFont="1" applyFill="1" applyBorder="1" applyAlignment="1" applyProtection="1">
      <alignment horizontal="center"/>
    </xf>
    <xf numFmtId="0" fontId="1" fillId="0" borderId="30" xfId="0" applyFont="1" applyFill="1" applyBorder="1" applyProtection="1"/>
    <xf numFmtId="0" fontId="1" fillId="0" borderId="30" xfId="0" applyFont="1" applyFill="1" applyBorder="1" applyAlignment="1" applyProtection="1">
      <alignment horizontal="center"/>
    </xf>
    <xf numFmtId="0" fontId="1" fillId="0" borderId="31" xfId="0" applyFont="1" applyFill="1" applyBorder="1" applyProtection="1"/>
    <xf numFmtId="0" fontId="1" fillId="0" borderId="31" xfId="0" applyFont="1" applyFill="1" applyBorder="1" applyAlignment="1" applyProtection="1">
      <alignment horizontal="center"/>
    </xf>
    <xf numFmtId="0" fontId="3" fillId="0" borderId="20" xfId="0" applyFont="1" applyFill="1" applyBorder="1" applyProtection="1"/>
    <xf numFmtId="0" fontId="3" fillId="0" borderId="14" xfId="0" applyFont="1" applyFill="1" applyBorder="1" applyProtection="1"/>
    <xf numFmtId="0" fontId="3" fillId="0" borderId="15" xfId="0" applyFont="1" applyFill="1" applyBorder="1" applyProtection="1"/>
    <xf numFmtId="1" fontId="1" fillId="0" borderId="29" xfId="0" applyNumberFormat="1" applyFont="1" applyFill="1" applyBorder="1" applyAlignment="1" applyProtection="1">
      <alignment horizontal="center"/>
    </xf>
    <xf numFmtId="1" fontId="1" fillId="0" borderId="30" xfId="0" applyNumberFormat="1" applyFont="1" applyFill="1" applyBorder="1" applyAlignment="1" applyProtection="1">
      <alignment horizontal="center"/>
    </xf>
    <xf numFmtId="1" fontId="1" fillId="0" borderId="31" xfId="0" applyNumberFormat="1" applyFont="1" applyFill="1" applyBorder="1" applyAlignment="1" applyProtection="1">
      <alignment horizontal="center"/>
    </xf>
    <xf numFmtId="0" fontId="8" fillId="0" borderId="0" xfId="0" applyFont="1"/>
    <xf numFmtId="0" fontId="1" fillId="0" borderId="32" xfId="0" applyFont="1" applyFill="1" applyBorder="1" applyProtection="1"/>
    <xf numFmtId="0" fontId="1" fillId="0" borderId="32" xfId="0" applyFont="1" applyFill="1" applyBorder="1" applyAlignment="1" applyProtection="1">
      <alignment horizontal="center"/>
    </xf>
    <xf numFmtId="0" fontId="3" fillId="0" borderId="33" xfId="0" applyFont="1" applyFill="1" applyBorder="1" applyProtection="1"/>
    <xf numFmtId="1" fontId="1" fillId="0" borderId="32" xfId="0" applyNumberFormat="1" applyFont="1" applyFill="1" applyBorder="1" applyAlignment="1" applyProtection="1">
      <alignment horizontal="center"/>
    </xf>
    <xf numFmtId="1" fontId="1" fillId="0" borderId="34" xfId="0" applyNumberFormat="1" applyFont="1" applyFill="1" applyBorder="1" applyProtection="1">
      <protection hidden="1"/>
    </xf>
    <xf numFmtId="1" fontId="1" fillId="0" borderId="35" xfId="0" applyNumberFormat="1" applyFont="1" applyFill="1" applyBorder="1" applyProtection="1">
      <protection hidden="1"/>
    </xf>
    <xf numFmtId="0" fontId="1" fillId="0" borderId="35" xfId="0" applyFont="1" applyFill="1" applyBorder="1" applyProtection="1">
      <protection hidden="1"/>
    </xf>
    <xf numFmtId="1" fontId="3" fillId="0" borderId="33" xfId="0" applyNumberFormat="1" applyFont="1" applyFill="1" applyBorder="1"/>
    <xf numFmtId="0" fontId="1" fillId="0" borderId="27" xfId="0" applyFont="1" applyFill="1" applyBorder="1" applyProtection="1"/>
    <xf numFmtId="49" fontId="1" fillId="0" borderId="25" xfId="0" applyNumberFormat="1" applyFont="1" applyFill="1" applyBorder="1" applyAlignment="1" applyProtection="1">
      <alignment horizontal="center"/>
    </xf>
    <xf numFmtId="49" fontId="1" fillId="0" borderId="14" xfId="0" applyNumberFormat="1" applyFont="1" applyFill="1" applyBorder="1" applyAlignment="1" applyProtection="1">
      <alignment horizontal="center"/>
    </xf>
    <xf numFmtId="49" fontId="1" fillId="0" borderId="33" xfId="0" applyNumberFormat="1" applyFont="1" applyFill="1" applyBorder="1" applyAlignment="1" applyProtection="1">
      <alignment horizontal="center"/>
    </xf>
    <xf numFmtId="49" fontId="1" fillId="0" borderId="15" xfId="0" applyNumberFormat="1" applyFont="1" applyFill="1" applyBorder="1" applyAlignment="1" applyProtection="1">
      <alignment horizontal="center"/>
    </xf>
    <xf numFmtId="0" fontId="1" fillId="0" borderId="0" xfId="0" applyFont="1" applyFill="1" applyProtection="1">
      <protection hidden="1"/>
    </xf>
    <xf numFmtId="0" fontId="1" fillId="0" borderId="0" xfId="0" applyFont="1" applyFill="1" applyBorder="1" applyProtection="1">
      <protection hidden="1"/>
    </xf>
    <xf numFmtId="0" fontId="0" fillId="0" borderId="0" xfId="0" applyProtection="1">
      <protection locked="0"/>
    </xf>
    <xf numFmtId="0" fontId="0" fillId="0" borderId="0" xfId="0" applyFill="1"/>
    <xf numFmtId="0" fontId="0" fillId="0" borderId="0" xfId="0" applyFill="1" applyProtection="1">
      <protection hidden="1"/>
    </xf>
    <xf numFmtId="49" fontId="0" fillId="0" borderId="0" xfId="0" applyNumberFormat="1" applyFill="1"/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" fillId="2" borderId="23" xfId="0" applyFont="1" applyFill="1" applyBorder="1" applyAlignment="1">
      <alignment horizontal="left"/>
    </xf>
    <xf numFmtId="0" fontId="1" fillId="2" borderId="24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26" xfId="0" applyFont="1" applyFill="1" applyBorder="1" applyAlignment="1">
      <alignment horizontal="center"/>
    </xf>
    <xf numFmtId="1" fontId="1" fillId="3" borderId="36" xfId="0" applyNumberFormat="1" applyFont="1" applyFill="1" applyBorder="1" applyProtection="1"/>
    <xf numFmtId="1" fontId="1" fillId="3" borderId="37" xfId="0" applyNumberFormat="1" applyFont="1" applyFill="1" applyBorder="1" applyProtection="1"/>
    <xf numFmtId="0" fontId="13" fillId="2" borderId="0" xfId="0" applyFont="1" applyFill="1" applyAlignment="1" applyProtection="1">
      <alignment horizontal="center"/>
    </xf>
    <xf numFmtId="0" fontId="0" fillId="4" borderId="21" xfId="0" applyFill="1" applyBorder="1" applyAlignment="1" applyProtection="1">
      <alignment horizontal="center"/>
      <protection hidden="1"/>
    </xf>
    <xf numFmtId="0" fontId="0" fillId="4" borderId="19" xfId="0" applyFill="1" applyBorder="1" applyAlignment="1" applyProtection="1">
      <alignment horizontal="center"/>
    </xf>
    <xf numFmtId="0" fontId="18" fillId="2" borderId="0" xfId="0" applyFont="1" applyFill="1" applyAlignment="1" applyProtection="1">
      <alignment horizontal="center"/>
    </xf>
    <xf numFmtId="0" fontId="5" fillId="0" borderId="0" xfId="0" applyFont="1" applyAlignment="1" applyProtection="1">
      <alignment horizontal="centerContinuous"/>
      <protection locked="0"/>
    </xf>
    <xf numFmtId="0" fontId="17" fillId="0" borderId="0" xfId="0" applyFont="1" applyFill="1"/>
    <xf numFmtId="0" fontId="1" fillId="0" borderId="29" xfId="0" applyFont="1" applyFill="1" applyBorder="1" applyProtection="1">
      <protection locked="0"/>
    </xf>
    <xf numFmtId="0" fontId="1" fillId="0" borderId="38" xfId="0" applyFont="1" applyFill="1" applyBorder="1" applyAlignment="1" applyProtection="1">
      <alignment horizontal="center"/>
      <protection locked="0"/>
    </xf>
    <xf numFmtId="0" fontId="1" fillId="0" borderId="29" xfId="0" applyFont="1" applyFill="1" applyBorder="1" applyAlignment="1" applyProtection="1">
      <alignment horizontal="left"/>
      <protection locked="0"/>
    </xf>
    <xf numFmtId="0" fontId="1" fillId="0" borderId="23" xfId="0" applyFont="1" applyFill="1" applyBorder="1" applyAlignment="1" applyProtection="1">
      <alignment horizontal="left"/>
      <protection locked="0"/>
    </xf>
    <xf numFmtId="0" fontId="1" fillId="0" borderId="20" xfId="0" applyFont="1" applyFill="1" applyBorder="1" applyAlignment="1" applyProtection="1">
      <alignment horizontal="left"/>
      <protection locked="0"/>
    </xf>
    <xf numFmtId="1" fontId="1" fillId="0" borderId="39" xfId="0" applyNumberFormat="1" applyFont="1" applyFill="1" applyBorder="1" applyProtection="1">
      <protection locked="0"/>
    </xf>
    <xf numFmtId="0" fontId="3" fillId="0" borderId="20" xfId="0" applyFont="1" applyFill="1" applyBorder="1" applyProtection="1">
      <protection locked="0"/>
    </xf>
    <xf numFmtId="1" fontId="1" fillId="0" borderId="36" xfId="0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1" fontId="1" fillId="0" borderId="29" xfId="0" applyNumberFormat="1" applyFont="1" applyFill="1" applyBorder="1" applyProtection="1">
      <protection locked="0"/>
    </xf>
    <xf numFmtId="1" fontId="1" fillId="0" borderId="23" xfId="0" applyNumberFormat="1" applyFont="1" applyFill="1" applyBorder="1" applyProtection="1">
      <protection locked="0"/>
    </xf>
    <xf numFmtId="0" fontId="1" fillId="0" borderId="30" xfId="0" applyFont="1" applyFill="1" applyBorder="1" applyProtection="1">
      <protection locked="0"/>
    </xf>
    <xf numFmtId="0" fontId="1" fillId="0" borderId="40" xfId="0" applyFont="1" applyFill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 applyProtection="1">
      <alignment horizontal="left"/>
      <protection locked="0"/>
    </xf>
    <xf numFmtId="0" fontId="3" fillId="0" borderId="14" xfId="0" applyFont="1" applyFill="1" applyBorder="1" applyProtection="1">
      <protection locked="0"/>
    </xf>
    <xf numFmtId="1" fontId="1" fillId="0" borderId="30" xfId="0" applyNumberFormat="1" applyFont="1" applyFill="1" applyBorder="1" applyProtection="1">
      <protection locked="0"/>
    </xf>
    <xf numFmtId="1" fontId="1" fillId="0" borderId="24" xfId="0" applyNumberFormat="1" applyFont="1" applyFill="1" applyBorder="1" applyProtection="1">
      <protection locked="0"/>
    </xf>
    <xf numFmtId="0" fontId="1" fillId="0" borderId="31" xfId="0" applyFont="1" applyFill="1" applyBorder="1" applyProtection="1">
      <protection locked="0"/>
    </xf>
    <xf numFmtId="0" fontId="1" fillId="0" borderId="41" xfId="0" applyFont="1" applyFill="1" applyBorder="1" applyAlignment="1" applyProtection="1">
      <alignment horizontal="center"/>
      <protection locked="0"/>
    </xf>
    <xf numFmtId="0" fontId="1" fillId="0" borderId="31" xfId="0" applyFont="1" applyFill="1" applyBorder="1" applyAlignment="1" applyProtection="1">
      <alignment horizontal="left"/>
      <protection locked="0"/>
    </xf>
    <xf numFmtId="0" fontId="1" fillId="0" borderId="42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 applyProtection="1">
      <alignment horizontal="left"/>
      <protection locked="0"/>
    </xf>
    <xf numFmtId="1" fontId="1" fillId="0" borderId="37" xfId="0" applyNumberFormat="1" applyFont="1" applyFill="1" applyBorder="1" applyProtection="1">
      <protection locked="0"/>
    </xf>
    <xf numFmtId="0" fontId="3" fillId="0" borderId="15" xfId="0" applyFont="1" applyFill="1" applyBorder="1" applyProtection="1">
      <protection locked="0"/>
    </xf>
    <xf numFmtId="1" fontId="1" fillId="0" borderId="31" xfId="0" applyNumberFormat="1" applyFont="1" applyFill="1" applyBorder="1" applyProtection="1">
      <protection locked="0"/>
    </xf>
    <xf numFmtId="1" fontId="1" fillId="0" borderId="42" xfId="0" applyNumberFormat="1" applyFont="1" applyFill="1" applyBorder="1" applyProtection="1">
      <protection locked="0"/>
    </xf>
    <xf numFmtId="0" fontId="0" fillId="0" borderId="0" xfId="0" applyFill="1" applyAlignment="1">
      <alignment horizontal="centerContinuous"/>
    </xf>
    <xf numFmtId="49" fontId="0" fillId="0" borderId="0" xfId="0" applyNumberFormat="1" applyFill="1" applyAlignment="1">
      <alignment horizontal="center"/>
    </xf>
    <xf numFmtId="49" fontId="19" fillId="0" borderId="0" xfId="0" applyNumberFormat="1" applyFont="1" applyFill="1" applyAlignment="1">
      <alignment horizontal="center"/>
    </xf>
    <xf numFmtId="49" fontId="20" fillId="0" borderId="7" xfId="0" applyNumberFormat="1" applyFont="1" applyFill="1" applyBorder="1" applyAlignment="1">
      <alignment horizontal="center"/>
    </xf>
    <xf numFmtId="49" fontId="20" fillId="0" borderId="9" xfId="0" applyNumberFormat="1" applyFont="1" applyFill="1" applyBorder="1" applyAlignment="1">
      <alignment horizontal="center"/>
    </xf>
    <xf numFmtId="49" fontId="20" fillId="0" borderId="26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Continuous"/>
    </xf>
    <xf numFmtId="49" fontId="7" fillId="0" borderId="27" xfId="0" applyNumberFormat="1" applyFont="1" applyFill="1" applyBorder="1" applyProtection="1">
      <protection locked="0"/>
    </xf>
    <xf numFmtId="49" fontId="0" fillId="0" borderId="28" xfId="0" applyNumberFormat="1" applyFill="1" applyBorder="1" applyAlignment="1" applyProtection="1">
      <alignment horizontal="center"/>
      <protection locked="0"/>
    </xf>
    <xf numFmtId="49" fontId="7" fillId="0" borderId="25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21" fillId="0" borderId="0" xfId="0" applyFont="1" applyFill="1" applyProtection="1">
      <protection hidden="1"/>
    </xf>
    <xf numFmtId="49" fontId="7" fillId="0" borderId="30" xfId="0" applyNumberFormat="1" applyFont="1" applyFill="1" applyBorder="1" applyProtection="1">
      <protection locked="0"/>
    </xf>
    <xf numFmtId="49" fontId="0" fillId="0" borderId="24" xfId="0" applyNumberFormat="1" applyFill="1" applyBorder="1" applyAlignment="1" applyProtection="1">
      <alignment horizontal="center"/>
      <protection locked="0"/>
    </xf>
    <xf numFmtId="49" fontId="7" fillId="0" borderId="14" xfId="0" applyNumberFormat="1" applyFont="1" applyFill="1" applyBorder="1" applyAlignment="1" applyProtection="1">
      <alignment horizontal="center"/>
      <protection locked="0"/>
    </xf>
    <xf numFmtId="49" fontId="7" fillId="0" borderId="20" xfId="0" applyNumberFormat="1" applyFont="1" applyFill="1" applyBorder="1" applyAlignment="1" applyProtection="1">
      <alignment horizontal="center"/>
      <protection locked="0"/>
    </xf>
    <xf numFmtId="49" fontId="7" fillId="0" borderId="11" xfId="0" applyNumberFormat="1" applyFont="1" applyFill="1" applyBorder="1" applyProtection="1">
      <protection locked="0"/>
    </xf>
    <xf numFmtId="49" fontId="0" fillId="0" borderId="42" xfId="0" applyNumberFormat="1" applyFill="1" applyBorder="1" applyAlignment="1" applyProtection="1">
      <alignment horizontal="center"/>
      <protection locked="0"/>
    </xf>
    <xf numFmtId="49" fontId="7" fillId="0" borderId="15" xfId="0" applyNumberFormat="1" applyFont="1" applyFill="1" applyBorder="1" applyAlignment="1" applyProtection="1">
      <alignment horizontal="center"/>
      <protection locked="0"/>
    </xf>
    <xf numFmtId="0" fontId="21" fillId="0" borderId="0" xfId="0" applyFont="1"/>
    <xf numFmtId="49" fontId="0" fillId="0" borderId="0" xfId="0" applyNumberFormat="1" applyFill="1" applyBorder="1" applyProtection="1"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 horizontal="right"/>
      <protection locked="0"/>
    </xf>
    <xf numFmtId="49" fontId="0" fillId="0" borderId="0" xfId="0" applyNumberFormat="1" applyFill="1" applyBorder="1" applyAlignment="1" applyProtection="1">
      <alignment horizontal="centerContinuous"/>
      <protection locked="0"/>
    </xf>
    <xf numFmtId="49" fontId="7" fillId="0" borderId="0" xfId="0" applyNumberFormat="1" applyFont="1" applyFill="1"/>
    <xf numFmtId="0" fontId="13" fillId="2" borderId="0" xfId="0" applyFont="1" applyFill="1" applyAlignment="1" applyProtection="1">
      <alignment horizontal="center"/>
      <protection locked="0"/>
    </xf>
    <xf numFmtId="1" fontId="1" fillId="3" borderId="39" xfId="0" applyNumberFormat="1" applyFont="1" applyFill="1" applyBorder="1" applyProtection="1"/>
    <xf numFmtId="0" fontId="1" fillId="0" borderId="20" xfId="0" applyFont="1" applyFill="1" applyBorder="1" applyProtection="1">
      <protection locked="0"/>
    </xf>
    <xf numFmtId="0" fontId="1" fillId="0" borderId="14" xfId="0" applyFont="1" applyFill="1" applyBorder="1" applyProtection="1">
      <protection locked="0"/>
    </xf>
    <xf numFmtId="0" fontId="1" fillId="0" borderId="15" xfId="0" applyFont="1" applyFill="1" applyBorder="1" applyProtection="1">
      <protection locked="0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49" fontId="19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49" fontId="5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6" fillId="0" borderId="0" xfId="0" applyNumberFormat="1" applyFont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43" xfId="0" applyFont="1" applyBorder="1" applyAlignment="1" applyProtection="1">
      <alignment horizontal="center" vertical="center"/>
    </xf>
    <xf numFmtId="0" fontId="13" fillId="0" borderId="44" xfId="0" applyFont="1" applyBorder="1" applyAlignment="1" applyProtection="1">
      <alignment horizontal="center" vertical="center"/>
    </xf>
    <xf numFmtId="0" fontId="13" fillId="0" borderId="45" xfId="0" applyFont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13" Type="http://schemas.openxmlformats.org/officeDocument/2006/relationships/image" Target="../media/image15.emf"/><Relationship Id="rId18" Type="http://schemas.openxmlformats.org/officeDocument/2006/relationships/image" Target="../media/image20.emf"/><Relationship Id="rId26" Type="http://schemas.openxmlformats.org/officeDocument/2006/relationships/image" Target="../media/image28.emf"/><Relationship Id="rId3" Type="http://schemas.openxmlformats.org/officeDocument/2006/relationships/image" Target="../media/image5.emf"/><Relationship Id="rId21" Type="http://schemas.openxmlformats.org/officeDocument/2006/relationships/image" Target="../media/image23.emf"/><Relationship Id="rId7" Type="http://schemas.openxmlformats.org/officeDocument/2006/relationships/image" Target="../media/image9.emf"/><Relationship Id="rId12" Type="http://schemas.openxmlformats.org/officeDocument/2006/relationships/image" Target="../media/image14.emf"/><Relationship Id="rId17" Type="http://schemas.openxmlformats.org/officeDocument/2006/relationships/image" Target="../media/image19.emf"/><Relationship Id="rId25" Type="http://schemas.openxmlformats.org/officeDocument/2006/relationships/image" Target="../media/image27.emf"/><Relationship Id="rId2" Type="http://schemas.openxmlformats.org/officeDocument/2006/relationships/image" Target="../media/image4.emf"/><Relationship Id="rId16" Type="http://schemas.openxmlformats.org/officeDocument/2006/relationships/image" Target="../media/image18.emf"/><Relationship Id="rId20" Type="http://schemas.openxmlformats.org/officeDocument/2006/relationships/image" Target="../media/image22.emf"/><Relationship Id="rId29" Type="http://schemas.openxmlformats.org/officeDocument/2006/relationships/image" Target="../media/image31.emf"/><Relationship Id="rId1" Type="http://schemas.openxmlformats.org/officeDocument/2006/relationships/image" Target="../media/image3.emf"/><Relationship Id="rId6" Type="http://schemas.openxmlformats.org/officeDocument/2006/relationships/image" Target="../media/image8.emf"/><Relationship Id="rId11" Type="http://schemas.openxmlformats.org/officeDocument/2006/relationships/image" Target="../media/image13.emf"/><Relationship Id="rId24" Type="http://schemas.openxmlformats.org/officeDocument/2006/relationships/image" Target="../media/image26.emf"/><Relationship Id="rId32" Type="http://schemas.openxmlformats.org/officeDocument/2006/relationships/image" Target="../media/image34.emf"/><Relationship Id="rId5" Type="http://schemas.openxmlformats.org/officeDocument/2006/relationships/image" Target="../media/image7.emf"/><Relationship Id="rId15" Type="http://schemas.openxmlformats.org/officeDocument/2006/relationships/image" Target="../media/image17.emf"/><Relationship Id="rId23" Type="http://schemas.openxmlformats.org/officeDocument/2006/relationships/image" Target="../media/image25.emf"/><Relationship Id="rId28" Type="http://schemas.openxmlformats.org/officeDocument/2006/relationships/image" Target="../media/image30.emf"/><Relationship Id="rId10" Type="http://schemas.openxmlformats.org/officeDocument/2006/relationships/image" Target="../media/image12.emf"/><Relationship Id="rId19" Type="http://schemas.openxmlformats.org/officeDocument/2006/relationships/image" Target="../media/image21.emf"/><Relationship Id="rId31" Type="http://schemas.openxmlformats.org/officeDocument/2006/relationships/image" Target="../media/image33.emf"/><Relationship Id="rId4" Type="http://schemas.openxmlformats.org/officeDocument/2006/relationships/image" Target="../media/image6.emf"/><Relationship Id="rId9" Type="http://schemas.openxmlformats.org/officeDocument/2006/relationships/image" Target="../media/image11.emf"/><Relationship Id="rId14" Type="http://schemas.openxmlformats.org/officeDocument/2006/relationships/image" Target="../media/image16.emf"/><Relationship Id="rId22" Type="http://schemas.openxmlformats.org/officeDocument/2006/relationships/image" Target="../media/image24.emf"/><Relationship Id="rId27" Type="http://schemas.openxmlformats.org/officeDocument/2006/relationships/image" Target="../media/image29.emf"/><Relationship Id="rId30" Type="http://schemas.openxmlformats.org/officeDocument/2006/relationships/image" Target="../media/image32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8.emf"/><Relationship Id="rId2" Type="http://schemas.openxmlformats.org/officeDocument/2006/relationships/image" Target="../media/image37.emf"/><Relationship Id="rId1" Type="http://schemas.openxmlformats.org/officeDocument/2006/relationships/image" Target="../media/image3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1</xdr:row>
          <xdr:rowOff>9525</xdr:rowOff>
        </xdr:from>
        <xdr:to>
          <xdr:col>5</xdr:col>
          <xdr:colOff>1066800</xdr:colOff>
          <xdr:row>4</xdr:row>
          <xdr:rowOff>142875</xdr:rowOff>
        </xdr:to>
        <xdr:sp macro="" textlink="">
          <xdr:nvSpPr>
            <xdr:cNvPr id="3073" name="CommandButton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400050</xdr:colOff>
          <xdr:row>1</xdr:row>
          <xdr:rowOff>9525</xdr:rowOff>
        </xdr:from>
        <xdr:to>
          <xdr:col>6</xdr:col>
          <xdr:colOff>1266825</xdr:colOff>
          <xdr:row>4</xdr:row>
          <xdr:rowOff>142875</xdr:rowOff>
        </xdr:to>
        <xdr:sp macro="" textlink="">
          <xdr:nvSpPr>
            <xdr:cNvPr id="3074" name="BtnEnvoi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552450</xdr:colOff>
          <xdr:row>28</xdr:row>
          <xdr:rowOff>9525</xdr:rowOff>
        </xdr:from>
        <xdr:to>
          <xdr:col>0</xdr:col>
          <xdr:colOff>1123950</xdr:colOff>
          <xdr:row>30</xdr:row>
          <xdr:rowOff>0</xdr:rowOff>
        </xdr:to>
        <xdr:sp macro="" textlink="">
          <xdr:nvSpPr>
            <xdr:cNvPr id="1025" name="BtnCltM1X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28</xdr:row>
          <xdr:rowOff>28575</xdr:rowOff>
        </xdr:from>
        <xdr:to>
          <xdr:col>4</xdr:col>
          <xdr:colOff>123825</xdr:colOff>
          <xdr:row>30</xdr:row>
          <xdr:rowOff>19050</xdr:rowOff>
        </xdr:to>
        <xdr:sp macro="" textlink="">
          <xdr:nvSpPr>
            <xdr:cNvPr id="1026" name="BtnCltM2X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28</xdr:row>
          <xdr:rowOff>28575</xdr:rowOff>
        </xdr:from>
        <xdr:to>
          <xdr:col>8</xdr:col>
          <xdr:colOff>590550</xdr:colOff>
          <xdr:row>30</xdr:row>
          <xdr:rowOff>19050</xdr:rowOff>
        </xdr:to>
        <xdr:sp macro="" textlink="">
          <xdr:nvSpPr>
            <xdr:cNvPr id="1028" name="BtnCltM3X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25</xdr:row>
          <xdr:rowOff>38100</xdr:rowOff>
        </xdr:from>
        <xdr:to>
          <xdr:col>14</xdr:col>
          <xdr:colOff>342900</xdr:colOff>
          <xdr:row>27</xdr:row>
          <xdr:rowOff>28575</xdr:rowOff>
        </xdr:to>
        <xdr:sp macro="" textlink="">
          <xdr:nvSpPr>
            <xdr:cNvPr id="1029" name="CommandButton1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25</xdr:row>
          <xdr:rowOff>38100</xdr:rowOff>
        </xdr:from>
        <xdr:to>
          <xdr:col>20</xdr:col>
          <xdr:colOff>19050</xdr:colOff>
          <xdr:row>27</xdr:row>
          <xdr:rowOff>28575</xdr:rowOff>
        </xdr:to>
        <xdr:sp macro="" textlink="">
          <xdr:nvSpPr>
            <xdr:cNvPr id="1030" name="CommandButton1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28</xdr:row>
          <xdr:rowOff>28575</xdr:rowOff>
        </xdr:from>
        <xdr:to>
          <xdr:col>20</xdr:col>
          <xdr:colOff>19050</xdr:colOff>
          <xdr:row>30</xdr:row>
          <xdr:rowOff>19050</xdr:rowOff>
        </xdr:to>
        <xdr:sp macro="" textlink="">
          <xdr:nvSpPr>
            <xdr:cNvPr id="1031" name="CommandButton2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552450</xdr:colOff>
          <xdr:row>25</xdr:row>
          <xdr:rowOff>19050</xdr:rowOff>
        </xdr:from>
        <xdr:to>
          <xdr:col>0</xdr:col>
          <xdr:colOff>2028825</xdr:colOff>
          <xdr:row>27</xdr:row>
          <xdr:rowOff>0</xdr:rowOff>
        </xdr:to>
        <xdr:sp macro="" textlink="">
          <xdr:nvSpPr>
            <xdr:cNvPr id="1032" name="CommandButton1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25</xdr:row>
          <xdr:rowOff>38100</xdr:rowOff>
        </xdr:from>
        <xdr:to>
          <xdr:col>5</xdr:col>
          <xdr:colOff>609600</xdr:colOff>
          <xdr:row>27</xdr:row>
          <xdr:rowOff>28575</xdr:rowOff>
        </xdr:to>
        <xdr:sp macro="" textlink="">
          <xdr:nvSpPr>
            <xdr:cNvPr id="1033" name="CommandButton2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25</xdr:row>
          <xdr:rowOff>38100</xdr:rowOff>
        </xdr:from>
        <xdr:to>
          <xdr:col>10</xdr:col>
          <xdr:colOff>381000</xdr:colOff>
          <xdr:row>27</xdr:row>
          <xdr:rowOff>28575</xdr:rowOff>
        </xdr:to>
        <xdr:sp macro="" textlink="">
          <xdr:nvSpPr>
            <xdr:cNvPr id="1034" name="CommandButton3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552450</xdr:colOff>
          <xdr:row>30</xdr:row>
          <xdr:rowOff>142875</xdr:rowOff>
        </xdr:from>
        <xdr:to>
          <xdr:col>0</xdr:col>
          <xdr:colOff>1133475</xdr:colOff>
          <xdr:row>32</xdr:row>
          <xdr:rowOff>133350</xdr:rowOff>
        </xdr:to>
        <xdr:sp macro="" textlink="">
          <xdr:nvSpPr>
            <xdr:cNvPr id="1035" name="BtnCltM1Y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31</xdr:row>
          <xdr:rowOff>9525</xdr:rowOff>
        </xdr:from>
        <xdr:to>
          <xdr:col>4</xdr:col>
          <xdr:colOff>123825</xdr:colOff>
          <xdr:row>33</xdr:row>
          <xdr:rowOff>0</xdr:rowOff>
        </xdr:to>
        <xdr:sp macro="" textlink="">
          <xdr:nvSpPr>
            <xdr:cNvPr id="1036" name="BtnCltM2Y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31</xdr:row>
          <xdr:rowOff>9525</xdr:rowOff>
        </xdr:from>
        <xdr:to>
          <xdr:col>8</xdr:col>
          <xdr:colOff>590550</xdr:colOff>
          <xdr:row>33</xdr:row>
          <xdr:rowOff>0</xdr:rowOff>
        </xdr:to>
        <xdr:sp macro="" textlink="">
          <xdr:nvSpPr>
            <xdr:cNvPr id="1037" name="BtnCltM3Y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31</xdr:row>
          <xdr:rowOff>9525</xdr:rowOff>
        </xdr:from>
        <xdr:to>
          <xdr:col>20</xdr:col>
          <xdr:colOff>19050</xdr:colOff>
          <xdr:row>33</xdr:row>
          <xdr:rowOff>9525</xdr:rowOff>
        </xdr:to>
        <xdr:sp macro="" textlink="">
          <xdr:nvSpPr>
            <xdr:cNvPr id="1038" name="BtnVerrou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552450</xdr:colOff>
          <xdr:row>33</xdr:row>
          <xdr:rowOff>133350</xdr:rowOff>
        </xdr:from>
        <xdr:to>
          <xdr:col>0</xdr:col>
          <xdr:colOff>1123950</xdr:colOff>
          <xdr:row>35</xdr:row>
          <xdr:rowOff>133350</xdr:rowOff>
        </xdr:to>
        <xdr:sp macro="" textlink="">
          <xdr:nvSpPr>
            <xdr:cNvPr id="1039" name="BtnCltM1Z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34</xdr:row>
          <xdr:rowOff>0</xdr:rowOff>
        </xdr:from>
        <xdr:to>
          <xdr:col>4</xdr:col>
          <xdr:colOff>123825</xdr:colOff>
          <xdr:row>35</xdr:row>
          <xdr:rowOff>142875</xdr:rowOff>
        </xdr:to>
        <xdr:sp macro="" textlink="">
          <xdr:nvSpPr>
            <xdr:cNvPr id="1040" name="BtnCltM2Z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34</xdr:row>
          <xdr:rowOff>0</xdr:rowOff>
        </xdr:from>
        <xdr:to>
          <xdr:col>8</xdr:col>
          <xdr:colOff>590550</xdr:colOff>
          <xdr:row>35</xdr:row>
          <xdr:rowOff>142875</xdr:rowOff>
        </xdr:to>
        <xdr:sp macro="" textlink="">
          <xdr:nvSpPr>
            <xdr:cNvPr id="1041" name="BtnCltM3Z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31</xdr:row>
          <xdr:rowOff>9525</xdr:rowOff>
        </xdr:from>
        <xdr:to>
          <xdr:col>14</xdr:col>
          <xdr:colOff>361950</xdr:colOff>
          <xdr:row>33</xdr:row>
          <xdr:rowOff>9525</xdr:rowOff>
        </xdr:to>
        <xdr:sp macro="" textlink="">
          <xdr:nvSpPr>
            <xdr:cNvPr id="1042" name="BtnIMPR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1200150</xdr:colOff>
          <xdr:row>28</xdr:row>
          <xdr:rowOff>19050</xdr:rowOff>
        </xdr:from>
        <xdr:to>
          <xdr:col>0</xdr:col>
          <xdr:colOff>2028825</xdr:colOff>
          <xdr:row>30</xdr:row>
          <xdr:rowOff>0</xdr:rowOff>
        </xdr:to>
        <xdr:sp macro="" textlink="">
          <xdr:nvSpPr>
            <xdr:cNvPr id="1044" name="BtnAnnuleM1X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1200150</xdr:colOff>
          <xdr:row>31</xdr:row>
          <xdr:rowOff>9525</xdr:rowOff>
        </xdr:from>
        <xdr:to>
          <xdr:col>0</xdr:col>
          <xdr:colOff>2009775</xdr:colOff>
          <xdr:row>32</xdr:row>
          <xdr:rowOff>142875</xdr:rowOff>
        </xdr:to>
        <xdr:sp macro="" textlink="">
          <xdr:nvSpPr>
            <xdr:cNvPr id="1046" name="BtnAnnuleM1Y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1200150</xdr:colOff>
          <xdr:row>34</xdr:row>
          <xdr:rowOff>9525</xdr:rowOff>
        </xdr:from>
        <xdr:to>
          <xdr:col>0</xdr:col>
          <xdr:colOff>2028825</xdr:colOff>
          <xdr:row>35</xdr:row>
          <xdr:rowOff>142875</xdr:rowOff>
        </xdr:to>
        <xdr:sp macro="" textlink="">
          <xdr:nvSpPr>
            <xdr:cNvPr id="1048" name="BtnAnnuleM1Z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28</xdr:row>
          <xdr:rowOff>38100</xdr:rowOff>
        </xdr:from>
        <xdr:to>
          <xdr:col>5</xdr:col>
          <xdr:colOff>600075</xdr:colOff>
          <xdr:row>30</xdr:row>
          <xdr:rowOff>19050</xdr:rowOff>
        </xdr:to>
        <xdr:sp macro="" textlink="">
          <xdr:nvSpPr>
            <xdr:cNvPr id="1052" name="BtnAnnuleM2X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31</xdr:row>
          <xdr:rowOff>28575</xdr:rowOff>
        </xdr:from>
        <xdr:to>
          <xdr:col>5</xdr:col>
          <xdr:colOff>609600</xdr:colOff>
          <xdr:row>33</xdr:row>
          <xdr:rowOff>9525</xdr:rowOff>
        </xdr:to>
        <xdr:sp macro="" textlink="">
          <xdr:nvSpPr>
            <xdr:cNvPr id="1053" name="BtnAnnuleM2Y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34</xdr:row>
          <xdr:rowOff>28575</xdr:rowOff>
        </xdr:from>
        <xdr:to>
          <xdr:col>5</xdr:col>
          <xdr:colOff>609600</xdr:colOff>
          <xdr:row>36</xdr:row>
          <xdr:rowOff>9525</xdr:rowOff>
        </xdr:to>
        <xdr:sp macro="" textlink="">
          <xdr:nvSpPr>
            <xdr:cNvPr id="1054" name="BtnAnnuleM2Z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28</xdr:row>
          <xdr:rowOff>38100</xdr:rowOff>
        </xdr:from>
        <xdr:to>
          <xdr:col>10</xdr:col>
          <xdr:colOff>371475</xdr:colOff>
          <xdr:row>30</xdr:row>
          <xdr:rowOff>19050</xdr:rowOff>
        </xdr:to>
        <xdr:sp macro="" textlink="">
          <xdr:nvSpPr>
            <xdr:cNvPr id="1058" name="BtnAnnuleM3X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31</xdr:row>
          <xdr:rowOff>28575</xdr:rowOff>
        </xdr:from>
        <xdr:to>
          <xdr:col>10</xdr:col>
          <xdr:colOff>361950</xdr:colOff>
          <xdr:row>33</xdr:row>
          <xdr:rowOff>9525</xdr:rowOff>
        </xdr:to>
        <xdr:sp macro="" textlink="">
          <xdr:nvSpPr>
            <xdr:cNvPr id="1059" name="BtnAnnuleM3Y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34</xdr:row>
          <xdr:rowOff>28575</xdr:rowOff>
        </xdr:from>
        <xdr:to>
          <xdr:col>10</xdr:col>
          <xdr:colOff>361950</xdr:colOff>
          <xdr:row>36</xdr:row>
          <xdr:rowOff>9525</xdr:rowOff>
        </xdr:to>
        <xdr:sp macro="" textlink="">
          <xdr:nvSpPr>
            <xdr:cNvPr id="1060" name="BtnAnnuleM3Z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523875</xdr:colOff>
          <xdr:row>36</xdr:row>
          <xdr:rowOff>123825</xdr:rowOff>
        </xdr:from>
        <xdr:to>
          <xdr:col>0</xdr:col>
          <xdr:colOff>1104900</xdr:colOff>
          <xdr:row>38</xdr:row>
          <xdr:rowOff>114300</xdr:rowOff>
        </xdr:to>
        <xdr:sp macro="" textlink="">
          <xdr:nvSpPr>
            <xdr:cNvPr id="1061" name="BtnAnnuleAllM1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36</xdr:row>
          <xdr:rowOff>142875</xdr:rowOff>
        </xdr:from>
        <xdr:to>
          <xdr:col>4</xdr:col>
          <xdr:colOff>95250</xdr:colOff>
          <xdr:row>38</xdr:row>
          <xdr:rowOff>133350</xdr:rowOff>
        </xdr:to>
        <xdr:sp macro="" textlink="">
          <xdr:nvSpPr>
            <xdr:cNvPr id="1062" name="BtnAnnuleAllM2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36</xdr:row>
          <xdr:rowOff>142875</xdr:rowOff>
        </xdr:from>
        <xdr:to>
          <xdr:col>8</xdr:col>
          <xdr:colOff>590550</xdr:colOff>
          <xdr:row>38</xdr:row>
          <xdr:rowOff>133350</xdr:rowOff>
        </xdr:to>
        <xdr:sp macro="" textlink="">
          <xdr:nvSpPr>
            <xdr:cNvPr id="1064" name="BtnAnnuleAllM3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1209675</xdr:colOff>
          <xdr:row>36</xdr:row>
          <xdr:rowOff>114300</xdr:rowOff>
        </xdr:from>
        <xdr:to>
          <xdr:col>0</xdr:col>
          <xdr:colOff>2038350</xdr:colOff>
          <xdr:row>38</xdr:row>
          <xdr:rowOff>85725</xdr:rowOff>
        </xdr:to>
        <xdr:sp macro="" textlink="">
          <xdr:nvSpPr>
            <xdr:cNvPr id="1065" name="BtnValideM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36</xdr:row>
          <xdr:rowOff>133350</xdr:rowOff>
        </xdr:from>
        <xdr:to>
          <xdr:col>5</xdr:col>
          <xdr:colOff>619125</xdr:colOff>
          <xdr:row>38</xdr:row>
          <xdr:rowOff>114300</xdr:rowOff>
        </xdr:to>
        <xdr:sp macro="" textlink="">
          <xdr:nvSpPr>
            <xdr:cNvPr id="1066" name="BtnValideM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36</xdr:row>
          <xdr:rowOff>133350</xdr:rowOff>
        </xdr:from>
        <xdr:to>
          <xdr:col>10</xdr:col>
          <xdr:colOff>381000</xdr:colOff>
          <xdr:row>38</xdr:row>
          <xdr:rowOff>133350</xdr:rowOff>
        </xdr:to>
        <xdr:sp macro="" textlink="">
          <xdr:nvSpPr>
            <xdr:cNvPr id="1067" name="BtnValideM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38100</xdr:rowOff>
    </xdr:from>
    <xdr:to>
      <xdr:col>1</xdr:col>
      <xdr:colOff>981075</xdr:colOff>
      <xdr:row>6</xdr:row>
      <xdr:rowOff>38100</xdr:rowOff>
    </xdr:to>
    <xdr:pic>
      <xdr:nvPicPr>
        <xdr:cNvPr id="2540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562225"/>
          <a:ext cx="1104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142875</xdr:colOff>
      <xdr:row>1</xdr:row>
      <xdr:rowOff>66675</xdr:rowOff>
    </xdr:from>
    <xdr:to>
      <xdr:col>15</xdr:col>
      <xdr:colOff>533400</xdr:colOff>
      <xdr:row>6</xdr:row>
      <xdr:rowOff>66675</xdr:rowOff>
    </xdr:to>
    <xdr:pic>
      <xdr:nvPicPr>
        <xdr:cNvPr id="2541" name="Imag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2590800"/>
          <a:ext cx="10953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</xdr:row>
          <xdr:rowOff>19050</xdr:rowOff>
        </xdr:from>
        <xdr:to>
          <xdr:col>11</xdr:col>
          <xdr:colOff>9525</xdr:colOff>
          <xdr:row>3</xdr:row>
          <xdr:rowOff>152400</xdr:rowOff>
        </xdr:to>
        <xdr:sp macro="" textlink="">
          <xdr:nvSpPr>
            <xdr:cNvPr id="5122" name="BtnAjout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</xdr:row>
          <xdr:rowOff>0</xdr:rowOff>
        </xdr:from>
        <xdr:to>
          <xdr:col>11</xdr:col>
          <xdr:colOff>9525</xdr:colOff>
          <xdr:row>6</xdr:row>
          <xdr:rowOff>142875</xdr:rowOff>
        </xdr:to>
        <xdr:sp macro="" textlink="">
          <xdr:nvSpPr>
            <xdr:cNvPr id="5124" name="BtnAjout2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</xdr:row>
          <xdr:rowOff>9525</xdr:rowOff>
        </xdr:from>
        <xdr:to>
          <xdr:col>11</xdr:col>
          <xdr:colOff>9525</xdr:colOff>
          <xdr:row>9</xdr:row>
          <xdr:rowOff>152400</xdr:rowOff>
        </xdr:to>
        <xdr:sp macro="" textlink="">
          <xdr:nvSpPr>
            <xdr:cNvPr id="5125" name="BtnAjout3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image" Target="../media/image7.emf"/><Relationship Id="rId18" Type="http://schemas.openxmlformats.org/officeDocument/2006/relationships/control" Target="../activeX/activeX10.xml"/><Relationship Id="rId26" Type="http://schemas.openxmlformats.org/officeDocument/2006/relationships/control" Target="../activeX/activeX14.xml"/><Relationship Id="rId39" Type="http://schemas.openxmlformats.org/officeDocument/2006/relationships/image" Target="../media/image20.emf"/><Relationship Id="rId21" Type="http://schemas.openxmlformats.org/officeDocument/2006/relationships/image" Target="../media/image11.emf"/><Relationship Id="rId34" Type="http://schemas.openxmlformats.org/officeDocument/2006/relationships/control" Target="../activeX/activeX18.xml"/><Relationship Id="rId42" Type="http://schemas.openxmlformats.org/officeDocument/2006/relationships/control" Target="../activeX/activeX22.xml"/><Relationship Id="rId47" Type="http://schemas.openxmlformats.org/officeDocument/2006/relationships/image" Target="../media/image24.emf"/><Relationship Id="rId50" Type="http://schemas.openxmlformats.org/officeDocument/2006/relationships/control" Target="../activeX/activeX26.xml"/><Relationship Id="rId55" Type="http://schemas.openxmlformats.org/officeDocument/2006/relationships/image" Target="../media/image28.emf"/><Relationship Id="rId63" Type="http://schemas.openxmlformats.org/officeDocument/2006/relationships/image" Target="../media/image32.emf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9.xml"/><Relationship Id="rId29" Type="http://schemas.openxmlformats.org/officeDocument/2006/relationships/image" Target="../media/image15.emf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11" Type="http://schemas.openxmlformats.org/officeDocument/2006/relationships/image" Target="../media/image6.emf"/><Relationship Id="rId24" Type="http://schemas.openxmlformats.org/officeDocument/2006/relationships/control" Target="../activeX/activeX13.xml"/><Relationship Id="rId32" Type="http://schemas.openxmlformats.org/officeDocument/2006/relationships/control" Target="../activeX/activeX17.xml"/><Relationship Id="rId37" Type="http://schemas.openxmlformats.org/officeDocument/2006/relationships/image" Target="../media/image19.emf"/><Relationship Id="rId40" Type="http://schemas.openxmlformats.org/officeDocument/2006/relationships/control" Target="../activeX/activeX21.xml"/><Relationship Id="rId45" Type="http://schemas.openxmlformats.org/officeDocument/2006/relationships/image" Target="../media/image23.emf"/><Relationship Id="rId53" Type="http://schemas.openxmlformats.org/officeDocument/2006/relationships/image" Target="../media/image27.emf"/><Relationship Id="rId58" Type="http://schemas.openxmlformats.org/officeDocument/2006/relationships/control" Target="../activeX/activeX30.xml"/><Relationship Id="rId66" Type="http://schemas.openxmlformats.org/officeDocument/2006/relationships/control" Target="../activeX/activeX34.xml"/><Relationship Id="rId5" Type="http://schemas.openxmlformats.org/officeDocument/2006/relationships/image" Target="../media/image3.emf"/><Relationship Id="rId15" Type="http://schemas.openxmlformats.org/officeDocument/2006/relationships/image" Target="../media/image8.emf"/><Relationship Id="rId23" Type="http://schemas.openxmlformats.org/officeDocument/2006/relationships/image" Target="../media/image12.emf"/><Relationship Id="rId28" Type="http://schemas.openxmlformats.org/officeDocument/2006/relationships/control" Target="../activeX/activeX15.xml"/><Relationship Id="rId36" Type="http://schemas.openxmlformats.org/officeDocument/2006/relationships/control" Target="../activeX/activeX19.xml"/><Relationship Id="rId49" Type="http://schemas.openxmlformats.org/officeDocument/2006/relationships/image" Target="../media/image25.emf"/><Relationship Id="rId57" Type="http://schemas.openxmlformats.org/officeDocument/2006/relationships/image" Target="../media/image29.emf"/><Relationship Id="rId61" Type="http://schemas.openxmlformats.org/officeDocument/2006/relationships/image" Target="../media/image31.emf"/><Relationship Id="rId10" Type="http://schemas.openxmlformats.org/officeDocument/2006/relationships/control" Target="../activeX/activeX6.xml"/><Relationship Id="rId19" Type="http://schemas.openxmlformats.org/officeDocument/2006/relationships/image" Target="../media/image10.emf"/><Relationship Id="rId31" Type="http://schemas.openxmlformats.org/officeDocument/2006/relationships/image" Target="../media/image16.emf"/><Relationship Id="rId44" Type="http://schemas.openxmlformats.org/officeDocument/2006/relationships/control" Target="../activeX/activeX23.xml"/><Relationship Id="rId52" Type="http://schemas.openxmlformats.org/officeDocument/2006/relationships/control" Target="../activeX/activeX27.xml"/><Relationship Id="rId60" Type="http://schemas.openxmlformats.org/officeDocument/2006/relationships/control" Target="../activeX/activeX31.xml"/><Relationship Id="rId65" Type="http://schemas.openxmlformats.org/officeDocument/2006/relationships/image" Target="../media/image33.emf"/><Relationship Id="rId4" Type="http://schemas.openxmlformats.org/officeDocument/2006/relationships/control" Target="../activeX/activeX3.xml"/><Relationship Id="rId9" Type="http://schemas.openxmlformats.org/officeDocument/2006/relationships/image" Target="../media/image5.emf"/><Relationship Id="rId14" Type="http://schemas.openxmlformats.org/officeDocument/2006/relationships/control" Target="../activeX/activeX8.xml"/><Relationship Id="rId22" Type="http://schemas.openxmlformats.org/officeDocument/2006/relationships/control" Target="../activeX/activeX12.xml"/><Relationship Id="rId27" Type="http://schemas.openxmlformats.org/officeDocument/2006/relationships/image" Target="../media/image14.emf"/><Relationship Id="rId30" Type="http://schemas.openxmlformats.org/officeDocument/2006/relationships/control" Target="../activeX/activeX16.xml"/><Relationship Id="rId35" Type="http://schemas.openxmlformats.org/officeDocument/2006/relationships/image" Target="../media/image18.emf"/><Relationship Id="rId43" Type="http://schemas.openxmlformats.org/officeDocument/2006/relationships/image" Target="../media/image22.emf"/><Relationship Id="rId48" Type="http://schemas.openxmlformats.org/officeDocument/2006/relationships/control" Target="../activeX/activeX25.xml"/><Relationship Id="rId56" Type="http://schemas.openxmlformats.org/officeDocument/2006/relationships/control" Target="../activeX/activeX29.xml"/><Relationship Id="rId64" Type="http://schemas.openxmlformats.org/officeDocument/2006/relationships/control" Target="../activeX/activeX33.xml"/><Relationship Id="rId8" Type="http://schemas.openxmlformats.org/officeDocument/2006/relationships/control" Target="../activeX/activeX5.xml"/><Relationship Id="rId51" Type="http://schemas.openxmlformats.org/officeDocument/2006/relationships/image" Target="../media/image26.emf"/><Relationship Id="rId3" Type="http://schemas.openxmlformats.org/officeDocument/2006/relationships/vmlDrawing" Target="../drawings/vmlDrawing2.vml"/><Relationship Id="rId12" Type="http://schemas.openxmlformats.org/officeDocument/2006/relationships/control" Target="../activeX/activeX7.xml"/><Relationship Id="rId17" Type="http://schemas.openxmlformats.org/officeDocument/2006/relationships/image" Target="../media/image9.emf"/><Relationship Id="rId25" Type="http://schemas.openxmlformats.org/officeDocument/2006/relationships/image" Target="../media/image13.emf"/><Relationship Id="rId33" Type="http://schemas.openxmlformats.org/officeDocument/2006/relationships/image" Target="../media/image17.emf"/><Relationship Id="rId38" Type="http://schemas.openxmlformats.org/officeDocument/2006/relationships/control" Target="../activeX/activeX20.xml"/><Relationship Id="rId46" Type="http://schemas.openxmlformats.org/officeDocument/2006/relationships/control" Target="../activeX/activeX24.xml"/><Relationship Id="rId59" Type="http://schemas.openxmlformats.org/officeDocument/2006/relationships/image" Target="../media/image30.emf"/><Relationship Id="rId67" Type="http://schemas.openxmlformats.org/officeDocument/2006/relationships/image" Target="../media/image34.emf"/><Relationship Id="rId20" Type="http://schemas.openxmlformats.org/officeDocument/2006/relationships/control" Target="../activeX/activeX11.xml"/><Relationship Id="rId41" Type="http://schemas.openxmlformats.org/officeDocument/2006/relationships/image" Target="../media/image21.emf"/><Relationship Id="rId54" Type="http://schemas.openxmlformats.org/officeDocument/2006/relationships/control" Target="../activeX/activeX28.xml"/><Relationship Id="rId62" Type="http://schemas.openxmlformats.org/officeDocument/2006/relationships/control" Target="../activeX/activeX3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7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37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36.xml"/><Relationship Id="rId5" Type="http://schemas.openxmlformats.org/officeDocument/2006/relationships/image" Target="../media/image36.emf"/><Relationship Id="rId4" Type="http://schemas.openxmlformats.org/officeDocument/2006/relationships/control" Target="../activeX/activeX35.xml"/><Relationship Id="rId9" Type="http://schemas.openxmlformats.org/officeDocument/2006/relationships/image" Target="../media/image38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A1:I31"/>
  <sheetViews>
    <sheetView zoomScale="85" zoomScaleNormal="85" workbookViewId="0">
      <selection activeCell="A11" sqref="A11:A28"/>
    </sheetView>
  </sheetViews>
  <sheetFormatPr baseColWidth="10" defaultRowHeight="12.75" x14ac:dyDescent="0.2"/>
  <cols>
    <col min="1" max="1" width="36.42578125" style="100" customWidth="1"/>
    <col min="2" max="2" width="4.7109375" style="145" bestFit="1" customWidth="1"/>
    <col min="3" max="3" width="5.85546875" style="145" bestFit="1" customWidth="1"/>
    <col min="4" max="4" width="6.7109375" style="98" customWidth="1"/>
    <col min="5" max="5" width="6.7109375" style="98" hidden="1" customWidth="1"/>
    <col min="6" max="6" width="23.42578125" style="98" bestFit="1" customWidth="1"/>
    <col min="7" max="7" width="28.42578125" style="98" bestFit="1" customWidth="1"/>
    <col min="8" max="8" width="31" bestFit="1" customWidth="1"/>
    <col min="9" max="9" width="17" customWidth="1"/>
  </cols>
  <sheetData>
    <row r="1" spans="1:9" x14ac:dyDescent="0.2">
      <c r="A1" s="98" t="s">
        <v>28</v>
      </c>
      <c r="B1" s="144">
        <f>COUNTIF(E11:E28,"X")</f>
        <v>6</v>
      </c>
      <c r="I1" s="52"/>
    </row>
    <row r="2" spans="1:9" x14ac:dyDescent="0.2">
      <c r="A2" s="98" t="s">
        <v>29</v>
      </c>
      <c r="B2" s="144">
        <f>COUNTIF(E11:E28,"Y")</f>
        <v>6</v>
      </c>
    </row>
    <row r="3" spans="1:9" x14ac:dyDescent="0.2">
      <c r="A3" s="98" t="s">
        <v>30</v>
      </c>
      <c r="B3" s="144">
        <f>COUNTIF(E11:E28,"Z")</f>
        <v>6</v>
      </c>
      <c r="E3" s="98">
        <v>2</v>
      </c>
    </row>
    <row r="4" spans="1:9" x14ac:dyDescent="0.2">
      <c r="A4" s="98" t="s">
        <v>32</v>
      </c>
      <c r="B4" s="144">
        <f>COUNTA(A11:A28)</f>
        <v>18</v>
      </c>
      <c r="E4" s="98">
        <v>6</v>
      </c>
    </row>
    <row r="5" spans="1:9" x14ac:dyDescent="0.2">
      <c r="A5" s="98" t="s">
        <v>53</v>
      </c>
      <c r="B5" s="144">
        <f>COUNTIF(A11:A28,"ABS")</f>
        <v>0</v>
      </c>
      <c r="E5" s="98">
        <f>E4*3</f>
        <v>18</v>
      </c>
    </row>
    <row r="6" spans="1:9" x14ac:dyDescent="0.2">
      <c r="A6" s="146"/>
    </row>
    <row r="7" spans="1:9" ht="13.5" thickBot="1" x14ac:dyDescent="0.25">
      <c r="A7" s="146"/>
    </row>
    <row r="8" spans="1:9" x14ac:dyDescent="0.2">
      <c r="A8" s="187" t="s">
        <v>26</v>
      </c>
      <c r="B8" s="188"/>
      <c r="C8" s="189"/>
    </row>
    <row r="9" spans="1:9" ht="13.5" thickBot="1" x14ac:dyDescent="0.25">
      <c r="A9" s="190"/>
      <c r="B9" s="191"/>
      <c r="C9" s="192"/>
    </row>
    <row r="10" spans="1:9" ht="13.5" thickBot="1" x14ac:dyDescent="0.25">
      <c r="A10" s="147" t="s">
        <v>25</v>
      </c>
      <c r="B10" s="148" t="s">
        <v>19</v>
      </c>
      <c r="C10" s="149" t="s">
        <v>24</v>
      </c>
      <c r="F10" s="150" t="s">
        <v>27</v>
      </c>
      <c r="G10" s="150"/>
    </row>
    <row r="11" spans="1:9" x14ac:dyDescent="0.2">
      <c r="A11" s="151" t="s">
        <v>78</v>
      </c>
      <c r="B11" s="152" t="s">
        <v>79</v>
      </c>
      <c r="C11" s="153" t="s">
        <v>34</v>
      </c>
      <c r="D11" s="154"/>
      <c r="E11" s="98" t="str">
        <f t="shared" ref="E11:E28" si="0">LEFT(C11,1)</f>
        <v>X</v>
      </c>
      <c r="F11" s="155" t="str">
        <f>IF(C11 = "","",IF(LEN(C11)=3,IF(LEFT(C11,1)="X","",IF(LEFT(C11,1)="Y","",IF(LEFT(C11,1)="Z","","LETTRE ÉRRONÉE"))),"ERREUR  SAISIE TOS"))</f>
        <v/>
      </c>
      <c r="G11" s="155" t="str">
        <f>IF(C11="","",IF(LEN(C11)=3,IF(VALUE(RIGHT(C11,2))&gt;E$4, "Chiffre &gt;  à "&amp; E$4&amp;"",IF(RIGHT(C11,2)="00","00 n'est pas une bonne valeur","")),""))</f>
        <v/>
      </c>
      <c r="H11" s="163"/>
    </row>
    <row r="12" spans="1:9" x14ac:dyDescent="0.2">
      <c r="A12" s="156" t="s">
        <v>72</v>
      </c>
      <c r="B12" s="157" t="s">
        <v>73</v>
      </c>
      <c r="C12" s="158" t="s">
        <v>36</v>
      </c>
      <c r="D12" s="154"/>
      <c r="E12" s="98" t="str">
        <f t="shared" si="0"/>
        <v>X</v>
      </c>
      <c r="F12" s="155" t="str">
        <f t="shared" ref="F12:F28" si="1">IF(C12 = "","",IF(LEN(C12)=3,IF(LEFT(C12,1)="X","",IF(LEFT(C12,1)="Y","",IF(LEFT(C12,1)="Z","","LETTRE ÉRRONÉE"))),"ERREUR  SAISIE TOS"))</f>
        <v/>
      </c>
      <c r="G12" s="155" t="str">
        <f t="shared" ref="G12:G28" si="2">IF(C12="","",IF(LEN(C12)=3,IF(VALUE(RIGHT(C12,2))&gt;E$4,"Chiffre &gt;  à "&amp; E$4&amp;"",IF(RIGHT(C12,2)="00","00 n'est pas une bonne valeur","")),""))</f>
        <v/>
      </c>
    </row>
    <row r="13" spans="1:9" x14ac:dyDescent="0.2">
      <c r="A13" s="156" t="s">
        <v>85</v>
      </c>
      <c r="B13" s="157" t="s">
        <v>84</v>
      </c>
      <c r="C13" s="159" t="s">
        <v>37</v>
      </c>
      <c r="D13" s="154"/>
      <c r="E13" s="98" t="str">
        <f t="shared" si="0"/>
        <v>X</v>
      </c>
      <c r="F13" s="155" t="str">
        <f t="shared" si="1"/>
        <v/>
      </c>
      <c r="G13" s="155" t="str">
        <f t="shared" si="2"/>
        <v/>
      </c>
    </row>
    <row r="14" spans="1:9" x14ac:dyDescent="0.2">
      <c r="A14" s="156" t="s">
        <v>67</v>
      </c>
      <c r="B14" s="157" t="s">
        <v>68</v>
      </c>
      <c r="C14" s="158" t="s">
        <v>38</v>
      </c>
      <c r="D14" s="154"/>
      <c r="E14" s="98" t="str">
        <f t="shared" si="0"/>
        <v>X</v>
      </c>
      <c r="F14" s="155" t="str">
        <f t="shared" si="1"/>
        <v/>
      </c>
      <c r="G14" s="155" t="str">
        <f t="shared" si="2"/>
        <v/>
      </c>
    </row>
    <row r="15" spans="1:9" x14ac:dyDescent="0.2">
      <c r="A15" s="156" t="s">
        <v>81</v>
      </c>
      <c r="B15" s="157" t="s">
        <v>82</v>
      </c>
      <c r="C15" s="159" t="s">
        <v>39</v>
      </c>
      <c r="D15" s="154"/>
      <c r="E15" s="98" t="str">
        <f t="shared" si="0"/>
        <v>X</v>
      </c>
      <c r="F15" s="155" t="str">
        <f t="shared" si="1"/>
        <v/>
      </c>
      <c r="G15" s="155" t="str">
        <f t="shared" si="2"/>
        <v/>
      </c>
    </row>
    <row r="16" spans="1:9" x14ac:dyDescent="0.2">
      <c r="A16" s="156" t="s">
        <v>76</v>
      </c>
      <c r="B16" s="157" t="s">
        <v>75</v>
      </c>
      <c r="C16" s="158" t="s">
        <v>40</v>
      </c>
      <c r="D16" s="154"/>
      <c r="E16" s="98" t="str">
        <f t="shared" si="0"/>
        <v>X</v>
      </c>
      <c r="F16" s="155" t="str">
        <f t="shared" si="1"/>
        <v/>
      </c>
      <c r="G16" s="155" t="str">
        <f t="shared" si="2"/>
        <v/>
      </c>
    </row>
    <row r="17" spans="1:7" x14ac:dyDescent="0.2">
      <c r="A17" s="156" t="s">
        <v>91</v>
      </c>
      <c r="B17" s="157" t="s">
        <v>88</v>
      </c>
      <c r="C17" s="159" t="s">
        <v>47</v>
      </c>
      <c r="D17" s="154"/>
      <c r="E17" s="98" t="str">
        <f t="shared" si="0"/>
        <v>Y</v>
      </c>
      <c r="F17" s="155" t="str">
        <f t="shared" si="1"/>
        <v/>
      </c>
      <c r="G17" s="155" t="str">
        <f t="shared" si="2"/>
        <v/>
      </c>
    </row>
    <row r="18" spans="1:7" x14ac:dyDescent="0.2">
      <c r="A18" s="156" t="s">
        <v>83</v>
      </c>
      <c r="B18" s="157" t="s">
        <v>84</v>
      </c>
      <c r="C18" s="158" t="s">
        <v>42</v>
      </c>
      <c r="D18" s="154"/>
      <c r="E18" s="98" t="str">
        <f t="shared" si="0"/>
        <v>Y</v>
      </c>
      <c r="F18" s="155" t="str">
        <f t="shared" si="1"/>
        <v/>
      </c>
      <c r="G18" s="155" t="str">
        <f t="shared" si="2"/>
        <v/>
      </c>
    </row>
    <row r="19" spans="1:7" x14ac:dyDescent="0.2">
      <c r="A19" s="156" t="s">
        <v>87</v>
      </c>
      <c r="B19" s="157" t="s">
        <v>88</v>
      </c>
      <c r="C19" s="159" t="s">
        <v>43</v>
      </c>
      <c r="D19" s="154"/>
      <c r="E19" s="98" t="str">
        <f t="shared" si="0"/>
        <v>Y</v>
      </c>
      <c r="F19" s="155" t="str">
        <f t="shared" si="1"/>
        <v/>
      </c>
      <c r="G19" s="155" t="str">
        <f t="shared" si="2"/>
        <v/>
      </c>
    </row>
    <row r="20" spans="1:7" x14ac:dyDescent="0.2">
      <c r="A20" s="156" t="s">
        <v>90</v>
      </c>
      <c r="B20" s="157" t="s">
        <v>88</v>
      </c>
      <c r="C20" s="159" t="s">
        <v>48</v>
      </c>
      <c r="D20" s="154"/>
      <c r="E20" s="98" t="str">
        <f t="shared" si="0"/>
        <v>Y</v>
      </c>
      <c r="F20" s="155"/>
      <c r="G20" s="155" t="str">
        <f t="shared" si="2"/>
        <v/>
      </c>
    </row>
    <row r="21" spans="1:7" x14ac:dyDescent="0.2">
      <c r="A21" s="156" t="s">
        <v>86</v>
      </c>
      <c r="B21" s="157" t="s">
        <v>84</v>
      </c>
      <c r="C21" s="158" t="s">
        <v>46</v>
      </c>
      <c r="D21" s="154"/>
      <c r="E21" s="98" t="str">
        <f t="shared" si="0"/>
        <v>Y</v>
      </c>
      <c r="F21" s="155" t="str">
        <f t="shared" si="1"/>
        <v/>
      </c>
      <c r="G21" s="155" t="str">
        <f t="shared" si="2"/>
        <v/>
      </c>
    </row>
    <row r="22" spans="1:7" x14ac:dyDescent="0.2">
      <c r="A22" s="156" t="s">
        <v>89</v>
      </c>
      <c r="B22" s="157" t="s">
        <v>88</v>
      </c>
      <c r="C22" s="159" t="s">
        <v>49</v>
      </c>
      <c r="D22" s="154"/>
      <c r="E22" s="98" t="str">
        <f t="shared" si="0"/>
        <v>Y</v>
      </c>
      <c r="F22" s="155" t="str">
        <f t="shared" si="1"/>
        <v/>
      </c>
      <c r="G22" s="155" t="str">
        <f t="shared" si="2"/>
        <v/>
      </c>
    </row>
    <row r="23" spans="1:7" x14ac:dyDescent="0.2">
      <c r="A23" s="156" t="s">
        <v>70</v>
      </c>
      <c r="B23" s="157" t="s">
        <v>71</v>
      </c>
      <c r="C23" s="158" t="s">
        <v>41</v>
      </c>
      <c r="D23" s="154"/>
      <c r="E23" s="98" t="str">
        <f t="shared" si="0"/>
        <v>Z</v>
      </c>
      <c r="F23" s="155" t="str">
        <f t="shared" si="1"/>
        <v/>
      </c>
      <c r="G23" s="155" t="str">
        <f t="shared" si="2"/>
        <v/>
      </c>
    </row>
    <row r="24" spans="1:7" x14ac:dyDescent="0.2">
      <c r="A24" s="156" t="s">
        <v>80</v>
      </c>
      <c r="B24" s="157" t="s">
        <v>79</v>
      </c>
      <c r="C24" s="159" t="s">
        <v>50</v>
      </c>
      <c r="D24" s="154"/>
      <c r="E24" s="98" t="str">
        <f t="shared" si="0"/>
        <v>Z</v>
      </c>
      <c r="F24" s="155" t="str">
        <f t="shared" si="1"/>
        <v/>
      </c>
      <c r="G24" s="155" t="str">
        <f t="shared" si="2"/>
        <v/>
      </c>
    </row>
    <row r="25" spans="1:7" x14ac:dyDescent="0.2">
      <c r="A25" s="156" t="s">
        <v>69</v>
      </c>
      <c r="B25" s="157" t="s">
        <v>68</v>
      </c>
      <c r="C25" s="158" t="s">
        <v>51</v>
      </c>
      <c r="D25" s="154"/>
      <c r="E25" s="98" t="str">
        <f t="shared" si="0"/>
        <v>Z</v>
      </c>
      <c r="F25" s="155" t="str">
        <f t="shared" si="1"/>
        <v/>
      </c>
      <c r="G25" s="155" t="str">
        <f t="shared" si="2"/>
        <v/>
      </c>
    </row>
    <row r="26" spans="1:7" x14ac:dyDescent="0.2">
      <c r="A26" s="156" t="s">
        <v>74</v>
      </c>
      <c r="B26" s="157" t="s">
        <v>75</v>
      </c>
      <c r="C26" s="159" t="s">
        <v>44</v>
      </c>
      <c r="D26" s="154"/>
      <c r="E26" s="98" t="str">
        <f t="shared" si="0"/>
        <v>Z</v>
      </c>
      <c r="F26" s="155" t="str">
        <f t="shared" si="1"/>
        <v/>
      </c>
      <c r="G26" s="155" t="str">
        <f t="shared" si="2"/>
        <v/>
      </c>
    </row>
    <row r="27" spans="1:7" x14ac:dyDescent="0.2">
      <c r="A27" s="156" t="s">
        <v>94</v>
      </c>
      <c r="B27" s="157" t="s">
        <v>68</v>
      </c>
      <c r="C27" s="158" t="s">
        <v>45</v>
      </c>
      <c r="D27" s="154"/>
      <c r="E27" s="98" t="str">
        <f t="shared" si="0"/>
        <v>Z</v>
      </c>
      <c r="F27" s="155" t="str">
        <f t="shared" si="1"/>
        <v/>
      </c>
      <c r="G27" s="155" t="str">
        <f t="shared" si="2"/>
        <v/>
      </c>
    </row>
    <row r="28" spans="1:7" ht="13.5" thickBot="1" x14ac:dyDescent="0.25">
      <c r="A28" s="160" t="s">
        <v>77</v>
      </c>
      <c r="B28" s="161" t="s">
        <v>75</v>
      </c>
      <c r="C28" s="162" t="s">
        <v>35</v>
      </c>
      <c r="D28" s="154"/>
      <c r="E28" s="98" t="str">
        <f t="shared" si="0"/>
        <v>Z</v>
      </c>
      <c r="F28" s="155" t="str">
        <f t="shared" si="1"/>
        <v/>
      </c>
      <c r="G28" s="155" t="str">
        <f t="shared" si="2"/>
        <v/>
      </c>
    </row>
    <row r="29" spans="1:7" x14ac:dyDescent="0.2">
      <c r="A29" s="164"/>
      <c r="B29" s="165"/>
      <c r="C29" s="166" t="s">
        <v>57</v>
      </c>
    </row>
    <row r="30" spans="1:7" x14ac:dyDescent="0.2">
      <c r="A30" s="167"/>
      <c r="B30" s="168"/>
      <c r="C30" s="168" t="s">
        <v>57</v>
      </c>
      <c r="D30" s="99"/>
      <c r="E30" s="99"/>
    </row>
    <row r="31" spans="1:7" x14ac:dyDescent="0.2">
      <c r="A31" s="164"/>
      <c r="B31" s="165"/>
      <c r="C31" s="166" t="s">
        <v>57</v>
      </c>
    </row>
  </sheetData>
  <sheetProtection password="DDC9" sheet="1" objects="1" scenarios="1" selectLockedCells="1"/>
  <sortState ref="A11:C28">
    <sortCondition ref="C11"/>
  </sortState>
  <mergeCells count="1">
    <mergeCell ref="A8:C9"/>
  </mergeCells>
  <conditionalFormatting sqref="B1:B3">
    <cfRule type="cellIs" dxfId="3" priority="5" stopIfTrue="1" operator="greaterThan">
      <formula>15</formula>
    </cfRule>
  </conditionalFormatting>
  <conditionalFormatting sqref="B2:B3">
    <cfRule type="cellIs" dxfId="2" priority="4" stopIfTrue="1" operator="greaterThan">
      <formula>15</formula>
    </cfRule>
  </conditionalFormatting>
  <conditionalFormatting sqref="B4">
    <cfRule type="cellIs" dxfId="1" priority="3" stopIfTrue="1" operator="greaterThan">
      <formula>45</formula>
    </cfRule>
  </conditionalFormatting>
  <conditionalFormatting sqref="B5">
    <cfRule type="cellIs" dxfId="0" priority="2" stopIfTrue="1" operator="greaterThan">
      <formula>2</formula>
    </cfRule>
  </conditionalFormatting>
  <conditionalFormatting sqref="C11">
    <cfRule type="containsText" priority="1" stopIfTrue="1" operator="containsText" text="x">
      <formula>NOT(ISERROR(SEARCH("x",C11)))</formula>
    </cfRule>
  </conditionalFormatting>
  <pageMargins left="0.7" right="0.7" top="0.75" bottom="0.75" header="0.3" footer="0.3"/>
  <pageSetup paperSize="9" orientation="portrait" horizontalDpi="4294967293" verticalDpi="4294967293" r:id="rId1"/>
  <drawing r:id="rId2"/>
  <legacyDrawing r:id="rId3"/>
  <controls>
    <mc:AlternateContent xmlns:mc="http://schemas.openxmlformats.org/markup-compatibility/2006">
      <mc:Choice Requires="x14">
        <control shapeId="3073" r:id="rId4" name="CommandButton1">
          <controlPr autoLine="0" r:id="rId5">
            <anchor moveWithCells="1">
              <from>
                <xdr:col>5</xdr:col>
                <xdr:colOff>285750</xdr:colOff>
                <xdr:row>1</xdr:row>
                <xdr:rowOff>9525</xdr:rowOff>
              </from>
              <to>
                <xdr:col>5</xdr:col>
                <xdr:colOff>1066800</xdr:colOff>
                <xdr:row>4</xdr:row>
                <xdr:rowOff>142875</xdr:rowOff>
              </to>
            </anchor>
          </controlPr>
        </control>
      </mc:Choice>
      <mc:Fallback>
        <control shapeId="3073" r:id="rId4" name="CommandButton1"/>
      </mc:Fallback>
    </mc:AlternateContent>
    <mc:AlternateContent xmlns:mc="http://schemas.openxmlformats.org/markup-compatibility/2006">
      <mc:Choice Requires="x14">
        <control shapeId="3074" r:id="rId6" name="BtnEnvoi">
          <controlPr autoLine="0" r:id="rId7">
            <anchor moveWithCells="1">
              <from>
                <xdr:col>6</xdr:col>
                <xdr:colOff>400050</xdr:colOff>
                <xdr:row>1</xdr:row>
                <xdr:rowOff>9525</xdr:rowOff>
              </from>
              <to>
                <xdr:col>6</xdr:col>
                <xdr:colOff>1266825</xdr:colOff>
                <xdr:row>4</xdr:row>
                <xdr:rowOff>142875</xdr:rowOff>
              </to>
            </anchor>
          </controlPr>
        </control>
      </mc:Choice>
      <mc:Fallback>
        <control shapeId="3074" r:id="rId6" name="BtnEnvoi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Z24"/>
  <sheetViews>
    <sheetView zoomScale="75" zoomScaleNormal="75" workbookViewId="0">
      <selection activeCell="B25" sqref="B25"/>
    </sheetView>
  </sheetViews>
  <sheetFormatPr baseColWidth="10" defaultColWidth="10.42578125" defaultRowHeight="12" x14ac:dyDescent="0.2"/>
  <cols>
    <col min="1" max="1" width="30.7109375" style="1" customWidth="1"/>
    <col min="2" max="2" width="4.42578125" style="40" customWidth="1"/>
    <col min="3" max="3" width="9.140625" style="25" bestFit="1" customWidth="1"/>
    <col min="4" max="4" width="7" style="2" customWidth="1"/>
    <col min="5" max="5" width="6.28515625" style="1" customWidth="1"/>
    <col min="6" max="6" width="9.42578125" style="45" bestFit="1" customWidth="1"/>
    <col min="7" max="7" width="7" style="2" customWidth="1"/>
    <col min="8" max="8" width="6.28515625" style="1" customWidth="1"/>
    <col min="9" max="9" width="9.42578125" style="45" bestFit="1" customWidth="1"/>
    <col min="10" max="10" width="7" style="2" customWidth="1"/>
    <col min="11" max="11" width="6.28515625" style="1" customWidth="1"/>
    <col min="12" max="12" width="2.28515625" style="3" customWidth="1"/>
    <col min="13" max="13" width="9" style="2" customWidth="1"/>
    <col min="14" max="14" width="9.7109375" style="2" bestFit="1" customWidth="1"/>
    <col min="15" max="15" width="6.7109375" style="1" bestFit="1" customWidth="1"/>
    <col min="16" max="16" width="7.28515625" style="2" bestFit="1" customWidth="1"/>
    <col min="17" max="17" width="3.140625" style="1" customWidth="1"/>
    <col min="18" max="18" width="3.5703125" style="1" customWidth="1"/>
    <col min="19" max="19" width="4.28515625" style="1" bestFit="1" customWidth="1"/>
    <col min="20" max="20" width="4.28515625" style="2" bestFit="1" customWidth="1"/>
    <col min="21" max="21" width="2" style="1" bestFit="1" customWidth="1"/>
    <col min="22" max="24" width="5.85546875" style="1" hidden="1" customWidth="1"/>
    <col min="25" max="25" width="15.140625" style="1" customWidth="1"/>
    <col min="26" max="27" width="10.42578125" style="1"/>
    <col min="28" max="28" width="15" style="1" customWidth="1"/>
    <col min="29" max="30" width="10.42578125" style="1"/>
    <col min="31" max="31" width="9.140625" style="1" customWidth="1"/>
    <col min="32" max="16384" width="10.42578125" style="1"/>
  </cols>
  <sheetData>
    <row r="1" spans="1:25" ht="12.75" thickBot="1" x14ac:dyDescent="0.25"/>
    <row r="2" spans="1:25" s="4" customFormat="1" ht="12.75" thickBot="1" x14ac:dyDescent="0.25">
      <c r="B2" s="41"/>
      <c r="C2" s="21" t="s">
        <v>21</v>
      </c>
      <c r="D2" s="47"/>
      <c r="E2" s="22"/>
      <c r="F2" s="5" t="s">
        <v>22</v>
      </c>
      <c r="G2" s="6"/>
      <c r="H2" s="7"/>
      <c r="I2" s="5" t="s">
        <v>23</v>
      </c>
      <c r="J2" s="6"/>
      <c r="K2" s="7"/>
      <c r="L2" s="8"/>
      <c r="M2" s="9" t="s">
        <v>1</v>
      </c>
      <c r="N2" s="10" t="s">
        <v>5</v>
      </c>
      <c r="O2" s="11" t="s">
        <v>4</v>
      </c>
      <c r="P2" s="29" t="s">
        <v>11</v>
      </c>
      <c r="R2" s="21" t="s">
        <v>20</v>
      </c>
      <c r="S2" s="49"/>
      <c r="T2" s="22"/>
      <c r="U2" s="8"/>
      <c r="V2" s="8" t="s">
        <v>15</v>
      </c>
      <c r="W2" s="8" t="s">
        <v>16</v>
      </c>
      <c r="X2" s="8" t="s">
        <v>17</v>
      </c>
      <c r="Y2" s="8"/>
    </row>
    <row r="3" spans="1:25" s="4" customFormat="1" ht="12.75" thickBot="1" x14ac:dyDescent="0.25">
      <c r="A3" s="12"/>
      <c r="B3" s="42"/>
      <c r="C3" s="44"/>
      <c r="D3" s="15"/>
      <c r="E3" s="14"/>
      <c r="F3" s="46"/>
      <c r="G3" s="13"/>
      <c r="H3" s="14"/>
      <c r="I3" s="46"/>
      <c r="J3" s="13"/>
      <c r="K3" s="14"/>
      <c r="L3" s="8"/>
      <c r="M3" s="16" t="s">
        <v>4</v>
      </c>
      <c r="N3" s="17" t="s">
        <v>6</v>
      </c>
      <c r="O3" s="18" t="s">
        <v>7</v>
      </c>
      <c r="P3" s="31" t="s">
        <v>8</v>
      </c>
      <c r="R3" s="105">
        <v>1</v>
      </c>
      <c r="S3" s="105">
        <v>2</v>
      </c>
      <c r="T3" s="35">
        <v>3</v>
      </c>
      <c r="U3" s="48"/>
      <c r="V3" s="48"/>
      <c r="W3" s="48"/>
      <c r="X3" s="48"/>
      <c r="Y3" s="48"/>
    </row>
    <row r="4" spans="1:25" x14ac:dyDescent="0.2">
      <c r="A4" s="90" t="s">
        <v>67</v>
      </c>
      <c r="B4" s="91" t="s">
        <v>68</v>
      </c>
      <c r="C4" s="70" t="s">
        <v>38</v>
      </c>
      <c r="D4" s="171">
        <v>844</v>
      </c>
      <c r="E4" s="75">
        <v>3</v>
      </c>
      <c r="F4" s="78" t="s">
        <v>45</v>
      </c>
      <c r="G4" s="108">
        <v>1407</v>
      </c>
      <c r="H4" s="75">
        <v>2</v>
      </c>
      <c r="I4" s="78" t="s">
        <v>47</v>
      </c>
      <c r="J4" s="171">
        <v>2236</v>
      </c>
      <c r="K4" s="75">
        <v>1</v>
      </c>
      <c r="M4" s="58">
        <f t="shared" ref="M4:M21" si="0">D4+G4+J4</f>
        <v>4487</v>
      </c>
      <c r="N4" s="59">
        <f t="shared" ref="N4:N21" si="1">MAX(D4,G4,J4)</f>
        <v>2236</v>
      </c>
      <c r="O4" s="60">
        <f>IF(A4 = "ABS",Liste!B$4,E4+H4+K4)</f>
        <v>6</v>
      </c>
      <c r="P4" s="39">
        <v>1</v>
      </c>
      <c r="R4" s="36" t="s">
        <v>34</v>
      </c>
      <c r="S4" s="36" t="s">
        <v>48</v>
      </c>
      <c r="T4" s="36" t="s">
        <v>45</v>
      </c>
      <c r="U4" s="3"/>
      <c r="V4" s="3" t="str">
        <f>C4</f>
        <v>X04</v>
      </c>
      <c r="W4" s="50" t="str">
        <f>F4</f>
        <v>Z05</v>
      </c>
      <c r="X4" s="50" t="str">
        <f>I4</f>
        <v>Y01</v>
      </c>
      <c r="Y4" s="50"/>
    </row>
    <row r="5" spans="1:25" x14ac:dyDescent="0.2">
      <c r="A5" s="71" t="s">
        <v>94</v>
      </c>
      <c r="B5" s="92" t="s">
        <v>68</v>
      </c>
      <c r="C5" s="72" t="s">
        <v>45</v>
      </c>
      <c r="D5" s="108">
        <v>1071</v>
      </c>
      <c r="E5" s="76">
        <v>2</v>
      </c>
      <c r="F5" s="79" t="s">
        <v>34</v>
      </c>
      <c r="G5" s="108">
        <v>2103</v>
      </c>
      <c r="H5" s="76">
        <v>1</v>
      </c>
      <c r="I5" s="79" t="s">
        <v>48</v>
      </c>
      <c r="J5" s="171">
        <v>1182</v>
      </c>
      <c r="K5" s="76">
        <v>3</v>
      </c>
      <c r="M5" s="61">
        <f t="shared" si="0"/>
        <v>4356</v>
      </c>
      <c r="N5" s="62">
        <f t="shared" si="1"/>
        <v>2103</v>
      </c>
      <c r="O5" s="63">
        <f>IF(A5 = "ABS",Liste!B$4,E5+H5+K5)</f>
        <v>6</v>
      </c>
      <c r="P5" s="19">
        <v>2</v>
      </c>
      <c r="R5" s="37" t="s">
        <v>36</v>
      </c>
      <c r="S5" s="37" t="s">
        <v>35</v>
      </c>
      <c r="T5" s="37" t="s">
        <v>43</v>
      </c>
      <c r="U5" s="3"/>
      <c r="V5" s="3" t="str">
        <f>C5</f>
        <v>Z05</v>
      </c>
      <c r="W5" s="50" t="str">
        <f>F5</f>
        <v>X01</v>
      </c>
      <c r="X5" s="50" t="str">
        <f>I5</f>
        <v>Y04</v>
      </c>
      <c r="Y5" s="50"/>
    </row>
    <row r="6" spans="1:25" x14ac:dyDescent="0.2">
      <c r="A6" s="71" t="s">
        <v>83</v>
      </c>
      <c r="B6" s="92" t="s">
        <v>84</v>
      </c>
      <c r="C6" s="72" t="s">
        <v>42</v>
      </c>
      <c r="D6" s="171">
        <v>1121</v>
      </c>
      <c r="E6" s="76">
        <v>1</v>
      </c>
      <c r="F6" s="79" t="s">
        <v>40</v>
      </c>
      <c r="G6" s="108">
        <v>595</v>
      </c>
      <c r="H6" s="76">
        <v>2</v>
      </c>
      <c r="I6" s="79" t="s">
        <v>51</v>
      </c>
      <c r="J6" s="108">
        <v>636</v>
      </c>
      <c r="K6" s="76">
        <v>3</v>
      </c>
      <c r="M6" s="61">
        <f t="shared" si="0"/>
        <v>2352</v>
      </c>
      <c r="N6" s="62">
        <f t="shared" si="1"/>
        <v>1121</v>
      </c>
      <c r="O6" s="63">
        <f>IF(A6 = "ABS",Liste!B$4,E6+H6+K6)</f>
        <v>6</v>
      </c>
      <c r="P6" s="19">
        <v>3</v>
      </c>
      <c r="R6" s="37" t="s">
        <v>37</v>
      </c>
      <c r="S6" s="37" t="s">
        <v>42</v>
      </c>
      <c r="T6" s="37" t="s">
        <v>35</v>
      </c>
      <c r="U6" s="3"/>
      <c r="V6" s="3" t="str">
        <f>C6</f>
        <v>Y02</v>
      </c>
      <c r="W6" s="50" t="str">
        <f>F6</f>
        <v>X06</v>
      </c>
      <c r="X6" s="50" t="str">
        <f>I6</f>
        <v>Z03</v>
      </c>
      <c r="Y6" s="50"/>
    </row>
    <row r="7" spans="1:25" x14ac:dyDescent="0.2">
      <c r="A7" s="71" t="s">
        <v>78</v>
      </c>
      <c r="B7" s="92" t="s">
        <v>79</v>
      </c>
      <c r="C7" s="72" t="s">
        <v>34</v>
      </c>
      <c r="D7" s="108">
        <v>1602</v>
      </c>
      <c r="E7" s="76">
        <v>1</v>
      </c>
      <c r="F7" s="79" t="s">
        <v>48</v>
      </c>
      <c r="G7" s="108">
        <v>702</v>
      </c>
      <c r="H7" s="76">
        <v>4</v>
      </c>
      <c r="I7" s="79" t="s">
        <v>45</v>
      </c>
      <c r="J7" s="171">
        <v>1030</v>
      </c>
      <c r="K7" s="76">
        <v>2</v>
      </c>
      <c r="M7" s="61">
        <f t="shared" si="0"/>
        <v>3334</v>
      </c>
      <c r="N7" s="62">
        <f t="shared" si="1"/>
        <v>1602</v>
      </c>
      <c r="O7" s="63">
        <f>IF(A7 = "ABS",Liste!B$4,E7+H7+K7)</f>
        <v>7</v>
      </c>
      <c r="P7" s="19">
        <v>4</v>
      </c>
      <c r="R7" s="37" t="s">
        <v>38</v>
      </c>
      <c r="S7" s="37" t="s">
        <v>45</v>
      </c>
      <c r="T7" s="37" t="s">
        <v>47</v>
      </c>
      <c r="U7" s="3"/>
      <c r="V7" s="3"/>
      <c r="W7" s="50"/>
      <c r="X7" s="50"/>
      <c r="Y7" s="50"/>
    </row>
    <row r="8" spans="1:25" x14ac:dyDescent="0.2">
      <c r="A8" s="71" t="s">
        <v>70</v>
      </c>
      <c r="B8" s="92" t="s">
        <v>71</v>
      </c>
      <c r="C8" s="72" t="s">
        <v>41</v>
      </c>
      <c r="D8" s="171">
        <v>3427</v>
      </c>
      <c r="E8" s="76">
        <v>1</v>
      </c>
      <c r="F8" s="79" t="s">
        <v>38</v>
      </c>
      <c r="G8" s="108">
        <v>491</v>
      </c>
      <c r="H8" s="76">
        <v>3</v>
      </c>
      <c r="I8" s="79" t="s">
        <v>46</v>
      </c>
      <c r="J8" s="108">
        <v>756</v>
      </c>
      <c r="K8" s="76">
        <v>4</v>
      </c>
      <c r="M8" s="61">
        <f t="shared" si="0"/>
        <v>4674</v>
      </c>
      <c r="N8" s="62">
        <f t="shared" si="1"/>
        <v>3427</v>
      </c>
      <c r="O8" s="63">
        <f>IF(A8 = "ABS",Liste!B$4,E8+H8+K8)</f>
        <v>8</v>
      </c>
      <c r="P8" s="19">
        <v>5</v>
      </c>
      <c r="R8" s="37" t="s">
        <v>39</v>
      </c>
      <c r="S8" s="37" t="s">
        <v>47</v>
      </c>
      <c r="T8" s="37" t="s">
        <v>44</v>
      </c>
      <c r="U8" s="3"/>
      <c r="V8" s="3"/>
      <c r="W8" s="50"/>
      <c r="X8" s="50"/>
      <c r="Y8" s="50"/>
    </row>
    <row r="9" spans="1:25" x14ac:dyDescent="0.2">
      <c r="A9" s="71" t="s">
        <v>85</v>
      </c>
      <c r="B9" s="92" t="s">
        <v>84</v>
      </c>
      <c r="C9" s="72" t="s">
        <v>37</v>
      </c>
      <c r="D9" s="108">
        <v>916</v>
      </c>
      <c r="E9" s="76">
        <v>2</v>
      </c>
      <c r="F9" s="79" t="s">
        <v>42</v>
      </c>
      <c r="G9" s="108">
        <v>660</v>
      </c>
      <c r="H9" s="76">
        <v>5</v>
      </c>
      <c r="I9" s="79" t="s">
        <v>35</v>
      </c>
      <c r="J9" s="171">
        <v>1088</v>
      </c>
      <c r="K9" s="76">
        <v>1</v>
      </c>
      <c r="M9" s="61">
        <f t="shared" si="0"/>
        <v>2664</v>
      </c>
      <c r="N9" s="62">
        <f t="shared" si="1"/>
        <v>1088</v>
      </c>
      <c r="O9" s="63">
        <f>IF(A9 = "ABS",Liste!B$4,E9+H9+K9)</f>
        <v>8</v>
      </c>
      <c r="P9" s="19">
        <v>6</v>
      </c>
      <c r="R9" s="37" t="s">
        <v>40</v>
      </c>
      <c r="S9" s="37" t="s">
        <v>51</v>
      </c>
      <c r="T9" s="37" t="s">
        <v>42</v>
      </c>
      <c r="U9" s="3"/>
      <c r="V9" s="3"/>
      <c r="W9" s="50"/>
      <c r="X9" s="50"/>
      <c r="Y9" s="50"/>
    </row>
    <row r="10" spans="1:25" x14ac:dyDescent="0.2">
      <c r="A10" s="71" t="s">
        <v>87</v>
      </c>
      <c r="B10" s="92" t="s">
        <v>88</v>
      </c>
      <c r="C10" s="72" t="s">
        <v>43</v>
      </c>
      <c r="D10" s="108">
        <v>832</v>
      </c>
      <c r="E10" s="76">
        <v>3</v>
      </c>
      <c r="F10" s="79" t="s">
        <v>50</v>
      </c>
      <c r="G10" s="108">
        <v>456</v>
      </c>
      <c r="H10" s="76">
        <v>4</v>
      </c>
      <c r="I10" s="79" t="s">
        <v>40</v>
      </c>
      <c r="J10" s="171">
        <v>2019</v>
      </c>
      <c r="K10" s="76">
        <v>2</v>
      </c>
      <c r="M10" s="61">
        <f t="shared" si="0"/>
        <v>3307</v>
      </c>
      <c r="N10" s="62">
        <f t="shared" si="1"/>
        <v>2019</v>
      </c>
      <c r="O10" s="63">
        <f>IF(A10 = "ABS",Liste!B$4,E10+H10+K10)</f>
        <v>9</v>
      </c>
      <c r="P10" s="19">
        <v>7</v>
      </c>
      <c r="R10" s="37" t="s">
        <v>47</v>
      </c>
      <c r="S10" s="37" t="s">
        <v>44</v>
      </c>
      <c r="T10" s="37" t="s">
        <v>39</v>
      </c>
      <c r="U10" s="3"/>
      <c r="V10" s="3"/>
      <c r="W10" s="50"/>
      <c r="X10" s="50"/>
      <c r="Y10" s="50"/>
    </row>
    <row r="11" spans="1:25" x14ac:dyDescent="0.2">
      <c r="A11" s="71" t="s">
        <v>81</v>
      </c>
      <c r="B11" s="92" t="s">
        <v>82</v>
      </c>
      <c r="C11" s="72" t="s">
        <v>39</v>
      </c>
      <c r="D11" s="108">
        <v>819</v>
      </c>
      <c r="E11" s="76">
        <v>4</v>
      </c>
      <c r="F11" s="79" t="s">
        <v>47</v>
      </c>
      <c r="G11" s="108">
        <v>1097</v>
      </c>
      <c r="H11" s="76">
        <v>1</v>
      </c>
      <c r="I11" s="79" t="s">
        <v>44</v>
      </c>
      <c r="J11" s="171">
        <v>581</v>
      </c>
      <c r="K11" s="76">
        <v>4</v>
      </c>
      <c r="M11" s="61">
        <f t="shared" si="0"/>
        <v>2497</v>
      </c>
      <c r="N11" s="62">
        <f t="shared" si="1"/>
        <v>1097</v>
      </c>
      <c r="O11" s="63">
        <f>IF(A11 = "ABS",Liste!B$4,E11+H11+K11)</f>
        <v>9</v>
      </c>
      <c r="P11" s="19">
        <v>8</v>
      </c>
      <c r="R11" s="37" t="s">
        <v>42</v>
      </c>
      <c r="S11" s="37" t="s">
        <v>40</v>
      </c>
      <c r="T11" s="37" t="s">
        <v>51</v>
      </c>
      <c r="U11" s="3"/>
      <c r="V11" s="3"/>
      <c r="W11" s="50"/>
      <c r="X11" s="50"/>
      <c r="Y11" s="50"/>
    </row>
    <row r="12" spans="1:25" x14ac:dyDescent="0.2">
      <c r="A12" s="71" t="s">
        <v>74</v>
      </c>
      <c r="B12" s="92" t="s">
        <v>75</v>
      </c>
      <c r="C12" s="72" t="s">
        <v>44</v>
      </c>
      <c r="D12" s="171">
        <v>157</v>
      </c>
      <c r="E12" s="76">
        <v>6</v>
      </c>
      <c r="F12" s="79" t="s">
        <v>46</v>
      </c>
      <c r="G12" s="108">
        <v>807</v>
      </c>
      <c r="H12" s="76">
        <v>3</v>
      </c>
      <c r="I12" s="79" t="s">
        <v>34</v>
      </c>
      <c r="J12" s="108">
        <v>2188</v>
      </c>
      <c r="K12" s="76">
        <v>1</v>
      </c>
      <c r="M12" s="61">
        <f t="shared" si="0"/>
        <v>3152</v>
      </c>
      <c r="N12" s="62">
        <f t="shared" si="1"/>
        <v>2188</v>
      </c>
      <c r="O12" s="63">
        <f>IF(A12 = "ABS",Liste!B$4,E12+H12+K12)</f>
        <v>10</v>
      </c>
      <c r="P12" s="19">
        <v>9</v>
      </c>
      <c r="R12" s="37" t="s">
        <v>43</v>
      </c>
      <c r="S12" s="37" t="s">
        <v>50</v>
      </c>
      <c r="T12" s="37" t="s">
        <v>40</v>
      </c>
      <c r="U12" s="3"/>
      <c r="V12" s="3"/>
      <c r="W12" s="50"/>
      <c r="X12" s="50"/>
      <c r="Y12" s="50"/>
    </row>
    <row r="13" spans="1:25" x14ac:dyDescent="0.2">
      <c r="A13" s="71" t="s">
        <v>76</v>
      </c>
      <c r="B13" s="92" t="s">
        <v>75</v>
      </c>
      <c r="C13" s="72" t="s">
        <v>40</v>
      </c>
      <c r="D13" s="108">
        <v>745</v>
      </c>
      <c r="E13" s="76">
        <v>5</v>
      </c>
      <c r="F13" s="79" t="s">
        <v>51</v>
      </c>
      <c r="G13" s="108">
        <v>872</v>
      </c>
      <c r="H13" s="76">
        <v>3</v>
      </c>
      <c r="I13" s="79" t="s">
        <v>42</v>
      </c>
      <c r="J13" s="171">
        <v>1336</v>
      </c>
      <c r="K13" s="76">
        <v>2</v>
      </c>
      <c r="M13" s="61">
        <f t="shared" si="0"/>
        <v>2953</v>
      </c>
      <c r="N13" s="62">
        <f t="shared" si="1"/>
        <v>1336</v>
      </c>
      <c r="O13" s="63">
        <f>IF(A13 = "ABS",Liste!B$4,E13+H13+K13)</f>
        <v>10</v>
      </c>
      <c r="P13" s="19">
        <v>10</v>
      </c>
      <c r="R13" s="37" t="s">
        <v>48</v>
      </c>
      <c r="S13" s="37" t="s">
        <v>39</v>
      </c>
      <c r="T13" s="37" t="s">
        <v>41</v>
      </c>
      <c r="U13" s="3"/>
      <c r="V13" s="3"/>
      <c r="W13" s="50"/>
      <c r="X13" s="50"/>
      <c r="Y13" s="50"/>
    </row>
    <row r="14" spans="1:25" x14ac:dyDescent="0.2">
      <c r="A14" s="82" t="s">
        <v>72</v>
      </c>
      <c r="B14" s="93" t="s">
        <v>73</v>
      </c>
      <c r="C14" s="83" t="s">
        <v>36</v>
      </c>
      <c r="D14" s="171">
        <v>672</v>
      </c>
      <c r="E14" s="84">
        <v>6</v>
      </c>
      <c r="F14" s="85" t="s">
        <v>35</v>
      </c>
      <c r="G14" s="108">
        <v>1782</v>
      </c>
      <c r="H14" s="84">
        <v>1</v>
      </c>
      <c r="I14" s="85" t="s">
        <v>43</v>
      </c>
      <c r="J14" s="108">
        <v>755</v>
      </c>
      <c r="K14" s="84">
        <v>5</v>
      </c>
      <c r="M14" s="86">
        <f t="shared" si="0"/>
        <v>3209</v>
      </c>
      <c r="N14" s="87">
        <f t="shared" si="1"/>
        <v>1782</v>
      </c>
      <c r="O14" s="88">
        <f>IF(A14 = "ABS",Liste!B$4,E14+H14+K14)</f>
        <v>12</v>
      </c>
      <c r="P14" s="89">
        <v>11</v>
      </c>
      <c r="R14" s="37" t="s">
        <v>46</v>
      </c>
      <c r="S14" s="37" t="s">
        <v>41</v>
      </c>
      <c r="T14" s="37" t="s">
        <v>38</v>
      </c>
      <c r="U14" s="3"/>
      <c r="V14" s="3"/>
      <c r="W14" s="50"/>
      <c r="X14" s="50"/>
      <c r="Y14" s="50"/>
    </row>
    <row r="15" spans="1:25" x14ac:dyDescent="0.2">
      <c r="A15" s="71" t="s">
        <v>80</v>
      </c>
      <c r="B15" s="92" t="s">
        <v>79</v>
      </c>
      <c r="C15" s="72" t="s">
        <v>50</v>
      </c>
      <c r="D15" s="171">
        <v>264</v>
      </c>
      <c r="E15" s="76">
        <v>5</v>
      </c>
      <c r="F15" s="79" t="s">
        <v>49</v>
      </c>
      <c r="G15" s="108">
        <v>949</v>
      </c>
      <c r="H15" s="76">
        <v>2</v>
      </c>
      <c r="I15" s="79" t="s">
        <v>37</v>
      </c>
      <c r="J15" s="108">
        <v>566</v>
      </c>
      <c r="K15" s="76">
        <v>5</v>
      </c>
      <c r="M15" s="61">
        <f t="shared" si="0"/>
        <v>1779</v>
      </c>
      <c r="N15" s="62">
        <f t="shared" si="1"/>
        <v>949</v>
      </c>
      <c r="O15" s="63">
        <f>IF(A15 = "ABS",Liste!B$4,E15+H15+K15)</f>
        <v>12</v>
      </c>
      <c r="P15" s="19">
        <v>12</v>
      </c>
      <c r="R15" s="37" t="s">
        <v>49</v>
      </c>
      <c r="S15" s="37" t="s">
        <v>37</v>
      </c>
      <c r="T15" s="37" t="s">
        <v>50</v>
      </c>
      <c r="U15" s="3"/>
      <c r="V15" s="3"/>
      <c r="W15" s="50"/>
      <c r="X15" s="50"/>
      <c r="Y15" s="50"/>
    </row>
    <row r="16" spans="1:25" x14ac:dyDescent="0.2">
      <c r="A16" s="71" t="s">
        <v>69</v>
      </c>
      <c r="B16" s="92" t="s">
        <v>68</v>
      </c>
      <c r="C16" s="72" t="s">
        <v>51</v>
      </c>
      <c r="D16" s="108">
        <v>677</v>
      </c>
      <c r="E16" s="76">
        <v>3</v>
      </c>
      <c r="F16" s="79" t="s">
        <v>36</v>
      </c>
      <c r="G16" s="108">
        <v>414</v>
      </c>
      <c r="H16" s="76">
        <v>4</v>
      </c>
      <c r="I16" s="79" t="s">
        <v>49</v>
      </c>
      <c r="J16" s="171">
        <v>683</v>
      </c>
      <c r="K16" s="76">
        <v>6</v>
      </c>
      <c r="M16" s="61">
        <f t="shared" si="0"/>
        <v>1774</v>
      </c>
      <c r="N16" s="62">
        <f t="shared" si="1"/>
        <v>683</v>
      </c>
      <c r="O16" s="63">
        <f>IF(A16 = "ABS",Liste!B$4,E16+H16+K16)</f>
        <v>13</v>
      </c>
      <c r="P16" s="19">
        <v>13</v>
      </c>
      <c r="R16" s="37" t="s">
        <v>41</v>
      </c>
      <c r="S16" s="37" t="s">
        <v>38</v>
      </c>
      <c r="T16" s="37" t="s">
        <v>46</v>
      </c>
      <c r="U16" s="3"/>
      <c r="V16" s="3"/>
      <c r="W16" s="50"/>
      <c r="X16" s="50"/>
      <c r="Y16" s="50"/>
    </row>
    <row r="17" spans="1:26" x14ac:dyDescent="0.2">
      <c r="A17" s="71" t="s">
        <v>89</v>
      </c>
      <c r="B17" s="92" t="s">
        <v>88</v>
      </c>
      <c r="C17" s="72" t="s">
        <v>49</v>
      </c>
      <c r="D17" s="171">
        <v>958</v>
      </c>
      <c r="E17" s="76">
        <v>2</v>
      </c>
      <c r="F17" s="79" t="s">
        <v>37</v>
      </c>
      <c r="G17" s="108">
        <v>239</v>
      </c>
      <c r="H17" s="76">
        <v>6</v>
      </c>
      <c r="I17" s="79" t="s">
        <v>50</v>
      </c>
      <c r="J17" s="108">
        <v>213</v>
      </c>
      <c r="K17" s="76">
        <v>5</v>
      </c>
      <c r="M17" s="61">
        <f t="shared" si="0"/>
        <v>1410</v>
      </c>
      <c r="N17" s="62">
        <f t="shared" si="1"/>
        <v>958</v>
      </c>
      <c r="O17" s="63">
        <f>IF(A17 = "ABS",Liste!B$4,E17+H17+K17)</f>
        <v>13</v>
      </c>
      <c r="P17" s="19">
        <v>14</v>
      </c>
      <c r="R17" s="37" t="s">
        <v>50</v>
      </c>
      <c r="S17" s="37" t="s">
        <v>49</v>
      </c>
      <c r="T17" s="37" t="s">
        <v>37</v>
      </c>
      <c r="U17" s="3"/>
      <c r="V17" s="3"/>
      <c r="W17" s="50"/>
      <c r="X17" s="50"/>
      <c r="Y17" s="50"/>
    </row>
    <row r="18" spans="1:26" x14ac:dyDescent="0.2">
      <c r="A18" s="71" t="s">
        <v>91</v>
      </c>
      <c r="B18" s="92" t="s">
        <v>88</v>
      </c>
      <c r="C18" s="72" t="s">
        <v>47</v>
      </c>
      <c r="D18" s="108">
        <v>345</v>
      </c>
      <c r="E18" s="76">
        <v>6</v>
      </c>
      <c r="F18" s="79" t="s">
        <v>44</v>
      </c>
      <c r="G18" s="108">
        <v>248</v>
      </c>
      <c r="H18" s="76">
        <v>5</v>
      </c>
      <c r="I18" s="79" t="s">
        <v>39</v>
      </c>
      <c r="J18" s="171">
        <v>1223</v>
      </c>
      <c r="K18" s="76">
        <v>3</v>
      </c>
      <c r="M18" s="61">
        <f t="shared" si="0"/>
        <v>1816</v>
      </c>
      <c r="N18" s="62">
        <f t="shared" si="1"/>
        <v>1223</v>
      </c>
      <c r="O18" s="63">
        <f>IF(A18 = "ABS",Liste!B$4,E18+H18+K18)</f>
        <v>14</v>
      </c>
      <c r="P18" s="19">
        <v>15</v>
      </c>
      <c r="R18" s="37" t="s">
        <v>51</v>
      </c>
      <c r="S18" s="37" t="s">
        <v>36</v>
      </c>
      <c r="T18" s="37" t="s">
        <v>49</v>
      </c>
      <c r="U18" s="3"/>
      <c r="V18" s="3"/>
      <c r="W18" s="50"/>
      <c r="X18" s="50"/>
      <c r="Y18" s="50"/>
      <c r="Z18" s="115"/>
    </row>
    <row r="19" spans="1:26" x14ac:dyDescent="0.2">
      <c r="A19" s="71" t="s">
        <v>77</v>
      </c>
      <c r="B19" s="92" t="s">
        <v>75</v>
      </c>
      <c r="C19" s="72" t="s">
        <v>35</v>
      </c>
      <c r="D19" s="171">
        <v>360</v>
      </c>
      <c r="E19" s="76">
        <v>4</v>
      </c>
      <c r="F19" s="79" t="s">
        <v>43</v>
      </c>
      <c r="G19" s="108">
        <v>521</v>
      </c>
      <c r="H19" s="76">
        <v>6</v>
      </c>
      <c r="I19" s="79" t="s">
        <v>36</v>
      </c>
      <c r="J19" s="108">
        <v>630</v>
      </c>
      <c r="K19" s="76">
        <v>4</v>
      </c>
      <c r="M19" s="61">
        <f t="shared" si="0"/>
        <v>1511</v>
      </c>
      <c r="N19" s="62">
        <f t="shared" si="1"/>
        <v>630</v>
      </c>
      <c r="O19" s="63">
        <f>IF(A19 = "ABS",Liste!B$4,E19+H19+K19)</f>
        <v>14</v>
      </c>
      <c r="P19" s="19">
        <v>16</v>
      </c>
      <c r="R19" s="37" t="s">
        <v>44</v>
      </c>
      <c r="S19" s="37" t="s">
        <v>46</v>
      </c>
      <c r="T19" s="37" t="s">
        <v>34</v>
      </c>
    </row>
    <row r="20" spans="1:26" x14ac:dyDescent="0.2">
      <c r="A20" s="71" t="s">
        <v>90</v>
      </c>
      <c r="B20" s="92" t="s">
        <v>88</v>
      </c>
      <c r="C20" s="72" t="s">
        <v>48</v>
      </c>
      <c r="D20" s="108">
        <v>688</v>
      </c>
      <c r="E20" s="76">
        <v>4</v>
      </c>
      <c r="F20" s="79" t="s">
        <v>39</v>
      </c>
      <c r="G20" s="108">
        <v>251</v>
      </c>
      <c r="H20" s="76">
        <v>5</v>
      </c>
      <c r="I20" s="79" t="s">
        <v>41</v>
      </c>
      <c r="J20" s="171">
        <v>122</v>
      </c>
      <c r="K20" s="76">
        <v>6</v>
      </c>
      <c r="M20" s="61">
        <f t="shared" si="0"/>
        <v>1061</v>
      </c>
      <c r="N20" s="62">
        <f t="shared" si="1"/>
        <v>688</v>
      </c>
      <c r="O20" s="63">
        <f>IF(A20 = "ABS",Liste!B$4,E20+H20+K20)</f>
        <v>15</v>
      </c>
      <c r="P20" s="19">
        <v>17</v>
      </c>
      <c r="R20" s="37" t="s">
        <v>45</v>
      </c>
      <c r="S20" s="37" t="s">
        <v>34</v>
      </c>
      <c r="T20" s="37" t="s">
        <v>48</v>
      </c>
    </row>
    <row r="21" spans="1:26" ht="12.75" thickBot="1" x14ac:dyDescent="0.25">
      <c r="A21" s="73" t="s">
        <v>86</v>
      </c>
      <c r="B21" s="94" t="s">
        <v>84</v>
      </c>
      <c r="C21" s="74" t="s">
        <v>46</v>
      </c>
      <c r="D21" s="109">
        <v>670</v>
      </c>
      <c r="E21" s="77">
        <v>5</v>
      </c>
      <c r="F21" s="80" t="s">
        <v>41</v>
      </c>
      <c r="G21" s="109">
        <v>111</v>
      </c>
      <c r="H21" s="77">
        <v>6</v>
      </c>
      <c r="I21" s="80" t="s">
        <v>38</v>
      </c>
      <c r="J21" s="109">
        <v>0</v>
      </c>
      <c r="K21" s="77">
        <v>6</v>
      </c>
      <c r="M21" s="64">
        <f t="shared" si="0"/>
        <v>781</v>
      </c>
      <c r="N21" s="65">
        <f t="shared" si="1"/>
        <v>670</v>
      </c>
      <c r="O21" s="66">
        <f>IF(A21 = "ABS",Liste!B$4,E21+H21+K21)</f>
        <v>17</v>
      </c>
      <c r="P21" s="20">
        <v>18</v>
      </c>
      <c r="R21" s="37" t="s">
        <v>35</v>
      </c>
      <c r="S21" s="37" t="s">
        <v>43</v>
      </c>
      <c r="T21" s="37" t="s">
        <v>36</v>
      </c>
    </row>
    <row r="22" spans="1:26" x14ac:dyDescent="0.2">
      <c r="C22" s="23" t="s">
        <v>9</v>
      </c>
      <c r="F22" s="24" t="s">
        <v>92</v>
      </c>
      <c r="I22" s="24" t="s">
        <v>93</v>
      </c>
      <c r="M22" s="2">
        <f t="shared" ref="M22" si="2">D22+G22+J22</f>
        <v>0</v>
      </c>
      <c r="N22" s="2">
        <f t="shared" ref="N22" si="3">MAX(D22,G22,J22)</f>
        <v>0</v>
      </c>
    </row>
    <row r="23" spans="1:26" x14ac:dyDescent="0.2">
      <c r="B23" s="40" t="s">
        <v>3</v>
      </c>
      <c r="D23" s="67">
        <f>SUM(D4:D21)/1000</f>
        <v>16.167999999999999</v>
      </c>
      <c r="E23" s="67"/>
      <c r="F23" s="68"/>
      <c r="G23" s="67">
        <f>SUM(G4:G21)/1000</f>
        <v>13.705</v>
      </c>
      <c r="H23" s="67"/>
      <c r="I23" s="68"/>
      <c r="J23" s="67">
        <f>SUM(J4:J21)/1000</f>
        <v>17.244</v>
      </c>
      <c r="K23" s="67"/>
      <c r="L23" s="69"/>
      <c r="M23" s="67">
        <f>SUM(M4:M21)/1000</f>
        <v>47.116999999999997</v>
      </c>
    </row>
    <row r="24" spans="1:26" x14ac:dyDescent="0.2">
      <c r="B24" s="40" t="s">
        <v>10</v>
      </c>
      <c r="D24" s="67">
        <f>D23/Liste!E5</f>
        <v>0.89822222222222214</v>
      </c>
      <c r="E24" s="67"/>
      <c r="F24" s="68"/>
      <c r="G24" s="67">
        <f>G23/Liste!E5</f>
        <v>0.76138888888888889</v>
      </c>
      <c r="H24" s="67"/>
      <c r="I24" s="68"/>
      <c r="J24" s="67">
        <f>J23/Liste!E5</f>
        <v>0.95799999999999996</v>
      </c>
      <c r="K24" s="67"/>
      <c r="L24" s="69"/>
      <c r="M24" s="67">
        <f>M23/Liste!E5</f>
        <v>2.6176111111111111</v>
      </c>
    </row>
  </sheetData>
  <sheetProtection password="DDC9" sheet="1" objects="1" scenarios="1"/>
  <sortState ref="A4:P21">
    <sortCondition ref="O4"/>
    <sortCondition descending="1" ref="M4"/>
    <sortCondition descending="1" ref="N4"/>
  </sortState>
  <phoneticPr fontId="4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BtnCltM1X">
          <controlPr disabled="1" autoLine="0" r:id="rId5">
            <anchor moveWithCells="1">
              <from>
                <xdr:col>0</xdr:col>
                <xdr:colOff>552450</xdr:colOff>
                <xdr:row>28</xdr:row>
                <xdr:rowOff>9525</xdr:rowOff>
              </from>
              <to>
                <xdr:col>0</xdr:col>
                <xdr:colOff>1123950</xdr:colOff>
                <xdr:row>30</xdr:row>
                <xdr:rowOff>0</xdr:rowOff>
              </to>
            </anchor>
          </controlPr>
        </control>
      </mc:Choice>
      <mc:Fallback>
        <control shapeId="1025" r:id="rId4" name="BtnCltM1X"/>
      </mc:Fallback>
    </mc:AlternateContent>
    <mc:AlternateContent xmlns:mc="http://schemas.openxmlformats.org/markup-compatibility/2006">
      <mc:Choice Requires="x14">
        <control shapeId="1026" r:id="rId6" name="BtnCltM2X">
          <controlPr disabled="1" autoLine="0" r:id="rId7">
            <anchor moveWithCells="1">
              <from>
                <xdr:col>3</xdr:col>
                <xdr:colOff>19050</xdr:colOff>
                <xdr:row>28</xdr:row>
                <xdr:rowOff>28575</xdr:rowOff>
              </from>
              <to>
                <xdr:col>4</xdr:col>
                <xdr:colOff>123825</xdr:colOff>
                <xdr:row>30</xdr:row>
                <xdr:rowOff>19050</xdr:rowOff>
              </to>
            </anchor>
          </controlPr>
        </control>
      </mc:Choice>
      <mc:Fallback>
        <control shapeId="1026" r:id="rId6" name="BtnCltM2X"/>
      </mc:Fallback>
    </mc:AlternateContent>
    <mc:AlternateContent xmlns:mc="http://schemas.openxmlformats.org/markup-compatibility/2006">
      <mc:Choice Requires="x14">
        <control shapeId="1028" r:id="rId8" name="BtnCltM3X">
          <controlPr disabled="1" autoLine="0" r:id="rId9">
            <anchor moveWithCells="1">
              <from>
                <xdr:col>8</xdr:col>
                <xdr:colOff>19050</xdr:colOff>
                <xdr:row>28</xdr:row>
                <xdr:rowOff>28575</xdr:rowOff>
              </from>
              <to>
                <xdr:col>8</xdr:col>
                <xdr:colOff>590550</xdr:colOff>
                <xdr:row>30</xdr:row>
                <xdr:rowOff>19050</xdr:rowOff>
              </to>
            </anchor>
          </controlPr>
        </control>
      </mc:Choice>
      <mc:Fallback>
        <control shapeId="1028" r:id="rId8" name="BtnCltM3X"/>
      </mc:Fallback>
    </mc:AlternateContent>
    <mc:AlternateContent xmlns:mc="http://schemas.openxmlformats.org/markup-compatibility/2006">
      <mc:Choice Requires="x14">
        <control shapeId="1029" r:id="rId10" name="CommandButton1">
          <controlPr autoLine="0" r:id="rId11">
            <anchor moveWithCells="1">
              <from>
                <xdr:col>13</xdr:col>
                <xdr:colOff>0</xdr:colOff>
                <xdr:row>25</xdr:row>
                <xdr:rowOff>38100</xdr:rowOff>
              </from>
              <to>
                <xdr:col>14</xdr:col>
                <xdr:colOff>342900</xdr:colOff>
                <xdr:row>27</xdr:row>
                <xdr:rowOff>28575</xdr:rowOff>
              </to>
            </anchor>
          </controlPr>
        </control>
      </mc:Choice>
      <mc:Fallback>
        <control shapeId="1029" r:id="rId10" name="CommandButton1"/>
      </mc:Fallback>
    </mc:AlternateContent>
    <mc:AlternateContent xmlns:mc="http://schemas.openxmlformats.org/markup-compatibility/2006">
      <mc:Choice Requires="x14">
        <control shapeId="1030" r:id="rId12" name="CommandButton1">
          <controlPr disabled="1" autoLine="0" r:id="rId13">
            <anchor moveWithCells="1">
              <from>
                <xdr:col>17</xdr:col>
                <xdr:colOff>0</xdr:colOff>
                <xdr:row>25</xdr:row>
                <xdr:rowOff>38100</xdr:rowOff>
              </from>
              <to>
                <xdr:col>20</xdr:col>
                <xdr:colOff>19050</xdr:colOff>
                <xdr:row>27</xdr:row>
                <xdr:rowOff>28575</xdr:rowOff>
              </to>
            </anchor>
          </controlPr>
        </control>
      </mc:Choice>
      <mc:Fallback>
        <control shapeId="1030" r:id="rId12" name="CommandButton1"/>
      </mc:Fallback>
    </mc:AlternateContent>
    <mc:AlternateContent xmlns:mc="http://schemas.openxmlformats.org/markup-compatibility/2006">
      <mc:Choice Requires="x14">
        <control shapeId="1031" r:id="rId14" name="CommandButton2">
          <controlPr disabled="1" autoLine="0" r:id="rId15">
            <anchor moveWithCells="1">
              <from>
                <xdr:col>17</xdr:col>
                <xdr:colOff>0</xdr:colOff>
                <xdr:row>28</xdr:row>
                <xdr:rowOff>28575</xdr:rowOff>
              </from>
              <to>
                <xdr:col>20</xdr:col>
                <xdr:colOff>19050</xdr:colOff>
                <xdr:row>30</xdr:row>
                <xdr:rowOff>19050</xdr:rowOff>
              </to>
            </anchor>
          </controlPr>
        </control>
      </mc:Choice>
      <mc:Fallback>
        <control shapeId="1031" r:id="rId14" name="CommandButton2"/>
      </mc:Fallback>
    </mc:AlternateContent>
    <mc:AlternateContent xmlns:mc="http://schemas.openxmlformats.org/markup-compatibility/2006">
      <mc:Choice Requires="x14">
        <control shapeId="1032" r:id="rId16" name="CommandButton1">
          <controlPr disabled="1" autoLine="0" r:id="rId17">
            <anchor moveWithCells="1">
              <from>
                <xdr:col>0</xdr:col>
                <xdr:colOff>552450</xdr:colOff>
                <xdr:row>25</xdr:row>
                <xdr:rowOff>19050</xdr:rowOff>
              </from>
              <to>
                <xdr:col>0</xdr:col>
                <xdr:colOff>2028825</xdr:colOff>
                <xdr:row>27</xdr:row>
                <xdr:rowOff>0</xdr:rowOff>
              </to>
            </anchor>
          </controlPr>
        </control>
      </mc:Choice>
      <mc:Fallback>
        <control shapeId="1032" r:id="rId16" name="CommandButton1"/>
      </mc:Fallback>
    </mc:AlternateContent>
    <mc:AlternateContent xmlns:mc="http://schemas.openxmlformats.org/markup-compatibility/2006">
      <mc:Choice Requires="x14">
        <control shapeId="1033" r:id="rId18" name="CommandButton2">
          <controlPr disabled="1" autoLine="0" r:id="rId19">
            <anchor moveWithCells="1">
              <from>
                <xdr:col>3</xdr:col>
                <xdr:colOff>19050</xdr:colOff>
                <xdr:row>25</xdr:row>
                <xdr:rowOff>38100</xdr:rowOff>
              </from>
              <to>
                <xdr:col>5</xdr:col>
                <xdr:colOff>609600</xdr:colOff>
                <xdr:row>27</xdr:row>
                <xdr:rowOff>28575</xdr:rowOff>
              </to>
            </anchor>
          </controlPr>
        </control>
      </mc:Choice>
      <mc:Fallback>
        <control shapeId="1033" r:id="rId18" name="CommandButton2"/>
      </mc:Fallback>
    </mc:AlternateContent>
    <mc:AlternateContent xmlns:mc="http://schemas.openxmlformats.org/markup-compatibility/2006">
      <mc:Choice Requires="x14">
        <control shapeId="1034" r:id="rId20" name="CommandButton3">
          <controlPr disabled="1" autoLine="0" r:id="rId21">
            <anchor moveWithCells="1">
              <from>
                <xdr:col>8</xdr:col>
                <xdr:colOff>19050</xdr:colOff>
                <xdr:row>25</xdr:row>
                <xdr:rowOff>38100</xdr:rowOff>
              </from>
              <to>
                <xdr:col>10</xdr:col>
                <xdr:colOff>381000</xdr:colOff>
                <xdr:row>27</xdr:row>
                <xdr:rowOff>28575</xdr:rowOff>
              </to>
            </anchor>
          </controlPr>
        </control>
      </mc:Choice>
      <mc:Fallback>
        <control shapeId="1034" r:id="rId20" name="CommandButton3"/>
      </mc:Fallback>
    </mc:AlternateContent>
    <mc:AlternateContent xmlns:mc="http://schemas.openxmlformats.org/markup-compatibility/2006">
      <mc:Choice Requires="x14">
        <control shapeId="1035" r:id="rId22" name="BtnCltM1Y">
          <controlPr disabled="1" autoLine="0" r:id="rId23">
            <anchor moveWithCells="1">
              <from>
                <xdr:col>0</xdr:col>
                <xdr:colOff>552450</xdr:colOff>
                <xdr:row>30</xdr:row>
                <xdr:rowOff>142875</xdr:rowOff>
              </from>
              <to>
                <xdr:col>0</xdr:col>
                <xdr:colOff>1133475</xdr:colOff>
                <xdr:row>32</xdr:row>
                <xdr:rowOff>133350</xdr:rowOff>
              </to>
            </anchor>
          </controlPr>
        </control>
      </mc:Choice>
      <mc:Fallback>
        <control shapeId="1035" r:id="rId22" name="BtnCltM1Y"/>
      </mc:Fallback>
    </mc:AlternateContent>
    <mc:AlternateContent xmlns:mc="http://schemas.openxmlformats.org/markup-compatibility/2006">
      <mc:Choice Requires="x14">
        <control shapeId="1036" r:id="rId24" name="BtnCltM2Y">
          <controlPr disabled="1" autoLine="0" r:id="rId25">
            <anchor moveWithCells="1">
              <from>
                <xdr:col>3</xdr:col>
                <xdr:colOff>19050</xdr:colOff>
                <xdr:row>31</xdr:row>
                <xdr:rowOff>9525</xdr:rowOff>
              </from>
              <to>
                <xdr:col>4</xdr:col>
                <xdr:colOff>123825</xdr:colOff>
                <xdr:row>33</xdr:row>
                <xdr:rowOff>0</xdr:rowOff>
              </to>
            </anchor>
          </controlPr>
        </control>
      </mc:Choice>
      <mc:Fallback>
        <control shapeId="1036" r:id="rId24" name="BtnCltM2Y"/>
      </mc:Fallback>
    </mc:AlternateContent>
    <mc:AlternateContent xmlns:mc="http://schemas.openxmlformats.org/markup-compatibility/2006">
      <mc:Choice Requires="x14">
        <control shapeId="1037" r:id="rId26" name="BtnCltM3Y">
          <controlPr disabled="1" autoLine="0" r:id="rId27">
            <anchor moveWithCells="1">
              <from>
                <xdr:col>8</xdr:col>
                <xdr:colOff>19050</xdr:colOff>
                <xdr:row>31</xdr:row>
                <xdr:rowOff>9525</xdr:rowOff>
              </from>
              <to>
                <xdr:col>8</xdr:col>
                <xdr:colOff>590550</xdr:colOff>
                <xdr:row>33</xdr:row>
                <xdr:rowOff>0</xdr:rowOff>
              </to>
            </anchor>
          </controlPr>
        </control>
      </mc:Choice>
      <mc:Fallback>
        <control shapeId="1037" r:id="rId26" name="BtnCltM3Y"/>
      </mc:Fallback>
    </mc:AlternateContent>
    <mc:AlternateContent xmlns:mc="http://schemas.openxmlformats.org/markup-compatibility/2006">
      <mc:Choice Requires="x14">
        <control shapeId="1038" r:id="rId28" name="BtnVerrou">
          <controlPr disabled="1" autoLine="0" r:id="rId29">
            <anchor moveWithCells="1">
              <from>
                <xdr:col>17</xdr:col>
                <xdr:colOff>0</xdr:colOff>
                <xdr:row>31</xdr:row>
                <xdr:rowOff>9525</xdr:rowOff>
              </from>
              <to>
                <xdr:col>20</xdr:col>
                <xdr:colOff>19050</xdr:colOff>
                <xdr:row>33</xdr:row>
                <xdr:rowOff>9525</xdr:rowOff>
              </to>
            </anchor>
          </controlPr>
        </control>
      </mc:Choice>
      <mc:Fallback>
        <control shapeId="1038" r:id="rId28" name="BtnVerrou"/>
      </mc:Fallback>
    </mc:AlternateContent>
    <mc:AlternateContent xmlns:mc="http://schemas.openxmlformats.org/markup-compatibility/2006">
      <mc:Choice Requires="x14">
        <control shapeId="1039" r:id="rId30" name="BtnCltM1Z">
          <controlPr disabled="1" autoLine="0" r:id="rId31">
            <anchor moveWithCells="1">
              <from>
                <xdr:col>0</xdr:col>
                <xdr:colOff>552450</xdr:colOff>
                <xdr:row>33</xdr:row>
                <xdr:rowOff>133350</xdr:rowOff>
              </from>
              <to>
                <xdr:col>0</xdr:col>
                <xdr:colOff>1123950</xdr:colOff>
                <xdr:row>35</xdr:row>
                <xdr:rowOff>133350</xdr:rowOff>
              </to>
            </anchor>
          </controlPr>
        </control>
      </mc:Choice>
      <mc:Fallback>
        <control shapeId="1039" r:id="rId30" name="BtnCltM1Z"/>
      </mc:Fallback>
    </mc:AlternateContent>
    <mc:AlternateContent xmlns:mc="http://schemas.openxmlformats.org/markup-compatibility/2006">
      <mc:Choice Requires="x14">
        <control shapeId="1040" r:id="rId32" name="BtnCltM2Z">
          <controlPr disabled="1" autoLine="0" r:id="rId33">
            <anchor moveWithCells="1">
              <from>
                <xdr:col>3</xdr:col>
                <xdr:colOff>19050</xdr:colOff>
                <xdr:row>34</xdr:row>
                <xdr:rowOff>0</xdr:rowOff>
              </from>
              <to>
                <xdr:col>4</xdr:col>
                <xdr:colOff>123825</xdr:colOff>
                <xdr:row>35</xdr:row>
                <xdr:rowOff>142875</xdr:rowOff>
              </to>
            </anchor>
          </controlPr>
        </control>
      </mc:Choice>
      <mc:Fallback>
        <control shapeId="1040" r:id="rId32" name="BtnCltM2Z"/>
      </mc:Fallback>
    </mc:AlternateContent>
    <mc:AlternateContent xmlns:mc="http://schemas.openxmlformats.org/markup-compatibility/2006">
      <mc:Choice Requires="x14">
        <control shapeId="1041" r:id="rId34" name="BtnCltM3Z">
          <controlPr disabled="1" autoLine="0" r:id="rId35">
            <anchor moveWithCells="1">
              <from>
                <xdr:col>8</xdr:col>
                <xdr:colOff>19050</xdr:colOff>
                <xdr:row>34</xdr:row>
                <xdr:rowOff>0</xdr:rowOff>
              </from>
              <to>
                <xdr:col>8</xdr:col>
                <xdr:colOff>590550</xdr:colOff>
                <xdr:row>35</xdr:row>
                <xdr:rowOff>142875</xdr:rowOff>
              </to>
            </anchor>
          </controlPr>
        </control>
      </mc:Choice>
      <mc:Fallback>
        <control shapeId="1041" r:id="rId34" name="BtnCltM3Z"/>
      </mc:Fallback>
    </mc:AlternateContent>
    <mc:AlternateContent xmlns:mc="http://schemas.openxmlformats.org/markup-compatibility/2006">
      <mc:Choice Requires="x14">
        <control shapeId="1042" r:id="rId36" name="BtnIMPR">
          <controlPr autoLine="0" r:id="rId37">
            <anchor moveWithCells="1">
              <from>
                <xdr:col>13</xdr:col>
                <xdr:colOff>0</xdr:colOff>
                <xdr:row>31</xdr:row>
                <xdr:rowOff>9525</xdr:rowOff>
              </from>
              <to>
                <xdr:col>14</xdr:col>
                <xdr:colOff>361950</xdr:colOff>
                <xdr:row>33</xdr:row>
                <xdr:rowOff>9525</xdr:rowOff>
              </to>
            </anchor>
          </controlPr>
        </control>
      </mc:Choice>
      <mc:Fallback>
        <control shapeId="1042" r:id="rId36" name="BtnIMPR"/>
      </mc:Fallback>
    </mc:AlternateContent>
    <mc:AlternateContent xmlns:mc="http://schemas.openxmlformats.org/markup-compatibility/2006">
      <mc:Choice Requires="x14">
        <control shapeId="1044" r:id="rId38" name="BtnAnnuleM1X">
          <controlPr disabled="1" autoLine="0" r:id="rId39">
            <anchor moveWithCells="1">
              <from>
                <xdr:col>0</xdr:col>
                <xdr:colOff>1200150</xdr:colOff>
                <xdr:row>28</xdr:row>
                <xdr:rowOff>19050</xdr:rowOff>
              </from>
              <to>
                <xdr:col>0</xdr:col>
                <xdr:colOff>2028825</xdr:colOff>
                <xdr:row>30</xdr:row>
                <xdr:rowOff>0</xdr:rowOff>
              </to>
            </anchor>
          </controlPr>
        </control>
      </mc:Choice>
      <mc:Fallback>
        <control shapeId="1044" r:id="rId38" name="BtnAnnuleM1X"/>
      </mc:Fallback>
    </mc:AlternateContent>
    <mc:AlternateContent xmlns:mc="http://schemas.openxmlformats.org/markup-compatibility/2006">
      <mc:Choice Requires="x14">
        <control shapeId="1046" r:id="rId40" name="BtnAnnuleM1Y">
          <controlPr disabled="1" autoLine="0" r:id="rId41">
            <anchor moveWithCells="1">
              <from>
                <xdr:col>0</xdr:col>
                <xdr:colOff>1200150</xdr:colOff>
                <xdr:row>31</xdr:row>
                <xdr:rowOff>9525</xdr:rowOff>
              </from>
              <to>
                <xdr:col>0</xdr:col>
                <xdr:colOff>2009775</xdr:colOff>
                <xdr:row>32</xdr:row>
                <xdr:rowOff>142875</xdr:rowOff>
              </to>
            </anchor>
          </controlPr>
        </control>
      </mc:Choice>
      <mc:Fallback>
        <control shapeId="1046" r:id="rId40" name="BtnAnnuleM1Y"/>
      </mc:Fallback>
    </mc:AlternateContent>
    <mc:AlternateContent xmlns:mc="http://schemas.openxmlformats.org/markup-compatibility/2006">
      <mc:Choice Requires="x14">
        <control shapeId="1048" r:id="rId42" name="BtnAnnuleM1Z">
          <controlPr disabled="1" autoLine="0" r:id="rId43">
            <anchor moveWithCells="1">
              <from>
                <xdr:col>0</xdr:col>
                <xdr:colOff>1200150</xdr:colOff>
                <xdr:row>34</xdr:row>
                <xdr:rowOff>9525</xdr:rowOff>
              </from>
              <to>
                <xdr:col>0</xdr:col>
                <xdr:colOff>2028825</xdr:colOff>
                <xdr:row>35</xdr:row>
                <xdr:rowOff>142875</xdr:rowOff>
              </to>
            </anchor>
          </controlPr>
        </control>
      </mc:Choice>
      <mc:Fallback>
        <control shapeId="1048" r:id="rId42" name="BtnAnnuleM1Z"/>
      </mc:Fallback>
    </mc:AlternateContent>
    <mc:AlternateContent xmlns:mc="http://schemas.openxmlformats.org/markup-compatibility/2006">
      <mc:Choice Requires="x14">
        <control shapeId="1052" r:id="rId44" name="BtnAnnuleM2X">
          <controlPr disabled="1" autoLine="0" r:id="rId45">
            <anchor moveWithCells="1">
              <from>
                <xdr:col>4</xdr:col>
                <xdr:colOff>190500</xdr:colOff>
                <xdr:row>28</xdr:row>
                <xdr:rowOff>38100</xdr:rowOff>
              </from>
              <to>
                <xdr:col>5</xdr:col>
                <xdr:colOff>600075</xdr:colOff>
                <xdr:row>30</xdr:row>
                <xdr:rowOff>19050</xdr:rowOff>
              </to>
            </anchor>
          </controlPr>
        </control>
      </mc:Choice>
      <mc:Fallback>
        <control shapeId="1052" r:id="rId44" name="BtnAnnuleM2X"/>
      </mc:Fallback>
    </mc:AlternateContent>
    <mc:AlternateContent xmlns:mc="http://schemas.openxmlformats.org/markup-compatibility/2006">
      <mc:Choice Requires="x14">
        <control shapeId="1053" r:id="rId46" name="BtnAnnuleM2Y">
          <controlPr disabled="1" autoLine="0" r:id="rId47">
            <anchor moveWithCells="1">
              <from>
                <xdr:col>4</xdr:col>
                <xdr:colOff>190500</xdr:colOff>
                <xdr:row>31</xdr:row>
                <xdr:rowOff>28575</xdr:rowOff>
              </from>
              <to>
                <xdr:col>5</xdr:col>
                <xdr:colOff>609600</xdr:colOff>
                <xdr:row>33</xdr:row>
                <xdr:rowOff>9525</xdr:rowOff>
              </to>
            </anchor>
          </controlPr>
        </control>
      </mc:Choice>
      <mc:Fallback>
        <control shapeId="1053" r:id="rId46" name="BtnAnnuleM2Y"/>
      </mc:Fallback>
    </mc:AlternateContent>
    <mc:AlternateContent xmlns:mc="http://schemas.openxmlformats.org/markup-compatibility/2006">
      <mc:Choice Requires="x14">
        <control shapeId="1054" r:id="rId48" name="BtnAnnuleM2Z">
          <controlPr disabled="1" autoLine="0" r:id="rId49">
            <anchor moveWithCells="1">
              <from>
                <xdr:col>4</xdr:col>
                <xdr:colOff>190500</xdr:colOff>
                <xdr:row>34</xdr:row>
                <xdr:rowOff>28575</xdr:rowOff>
              </from>
              <to>
                <xdr:col>5</xdr:col>
                <xdr:colOff>609600</xdr:colOff>
                <xdr:row>36</xdr:row>
                <xdr:rowOff>9525</xdr:rowOff>
              </to>
            </anchor>
          </controlPr>
        </control>
      </mc:Choice>
      <mc:Fallback>
        <control shapeId="1054" r:id="rId48" name="BtnAnnuleM2Z"/>
      </mc:Fallback>
    </mc:AlternateContent>
    <mc:AlternateContent xmlns:mc="http://schemas.openxmlformats.org/markup-compatibility/2006">
      <mc:Choice Requires="x14">
        <control shapeId="1058" r:id="rId50" name="BtnAnnuleM3X">
          <controlPr disabled="1" autoLine="0" r:id="rId51">
            <anchor moveWithCells="1">
              <from>
                <xdr:col>9</xdr:col>
                <xdr:colOff>19050</xdr:colOff>
                <xdr:row>28</xdr:row>
                <xdr:rowOff>38100</xdr:rowOff>
              </from>
              <to>
                <xdr:col>10</xdr:col>
                <xdr:colOff>371475</xdr:colOff>
                <xdr:row>30</xdr:row>
                <xdr:rowOff>19050</xdr:rowOff>
              </to>
            </anchor>
          </controlPr>
        </control>
      </mc:Choice>
      <mc:Fallback>
        <control shapeId="1058" r:id="rId50" name="BtnAnnuleM3X"/>
      </mc:Fallback>
    </mc:AlternateContent>
    <mc:AlternateContent xmlns:mc="http://schemas.openxmlformats.org/markup-compatibility/2006">
      <mc:Choice Requires="x14">
        <control shapeId="1059" r:id="rId52" name="BtnAnnuleM3Y">
          <controlPr disabled="1" autoLine="0" r:id="rId53">
            <anchor moveWithCells="1">
              <from>
                <xdr:col>9</xdr:col>
                <xdr:colOff>19050</xdr:colOff>
                <xdr:row>31</xdr:row>
                <xdr:rowOff>28575</xdr:rowOff>
              </from>
              <to>
                <xdr:col>10</xdr:col>
                <xdr:colOff>361950</xdr:colOff>
                <xdr:row>33</xdr:row>
                <xdr:rowOff>9525</xdr:rowOff>
              </to>
            </anchor>
          </controlPr>
        </control>
      </mc:Choice>
      <mc:Fallback>
        <control shapeId="1059" r:id="rId52" name="BtnAnnuleM3Y"/>
      </mc:Fallback>
    </mc:AlternateContent>
    <mc:AlternateContent xmlns:mc="http://schemas.openxmlformats.org/markup-compatibility/2006">
      <mc:Choice Requires="x14">
        <control shapeId="1060" r:id="rId54" name="BtnAnnuleM3Z">
          <controlPr disabled="1" autoLine="0" r:id="rId55">
            <anchor moveWithCells="1">
              <from>
                <xdr:col>9</xdr:col>
                <xdr:colOff>19050</xdr:colOff>
                <xdr:row>34</xdr:row>
                <xdr:rowOff>28575</xdr:rowOff>
              </from>
              <to>
                <xdr:col>10</xdr:col>
                <xdr:colOff>361950</xdr:colOff>
                <xdr:row>36</xdr:row>
                <xdr:rowOff>9525</xdr:rowOff>
              </to>
            </anchor>
          </controlPr>
        </control>
      </mc:Choice>
      <mc:Fallback>
        <control shapeId="1060" r:id="rId54" name="BtnAnnuleM3Z"/>
      </mc:Fallback>
    </mc:AlternateContent>
    <mc:AlternateContent xmlns:mc="http://schemas.openxmlformats.org/markup-compatibility/2006">
      <mc:Choice Requires="x14">
        <control shapeId="1061" r:id="rId56" name="BtnAnnuleAllM1">
          <controlPr disabled="1" autoLine="0" r:id="rId57">
            <anchor moveWithCells="1">
              <from>
                <xdr:col>0</xdr:col>
                <xdr:colOff>523875</xdr:colOff>
                <xdr:row>36</xdr:row>
                <xdr:rowOff>123825</xdr:rowOff>
              </from>
              <to>
                <xdr:col>0</xdr:col>
                <xdr:colOff>1104900</xdr:colOff>
                <xdr:row>38</xdr:row>
                <xdr:rowOff>114300</xdr:rowOff>
              </to>
            </anchor>
          </controlPr>
        </control>
      </mc:Choice>
      <mc:Fallback>
        <control shapeId="1061" r:id="rId56" name="BtnAnnuleAllM1"/>
      </mc:Fallback>
    </mc:AlternateContent>
    <mc:AlternateContent xmlns:mc="http://schemas.openxmlformats.org/markup-compatibility/2006">
      <mc:Choice Requires="x14">
        <control shapeId="1062" r:id="rId58" name="BtnAnnuleAllM2">
          <controlPr disabled="1" autoLine="0" r:id="rId59">
            <anchor moveWithCells="1">
              <from>
                <xdr:col>2</xdr:col>
                <xdr:colOff>600075</xdr:colOff>
                <xdr:row>36</xdr:row>
                <xdr:rowOff>142875</xdr:rowOff>
              </from>
              <to>
                <xdr:col>4</xdr:col>
                <xdr:colOff>95250</xdr:colOff>
                <xdr:row>38</xdr:row>
                <xdr:rowOff>133350</xdr:rowOff>
              </to>
            </anchor>
          </controlPr>
        </control>
      </mc:Choice>
      <mc:Fallback>
        <control shapeId="1062" r:id="rId58" name="BtnAnnuleAllM2"/>
      </mc:Fallback>
    </mc:AlternateContent>
    <mc:AlternateContent xmlns:mc="http://schemas.openxmlformats.org/markup-compatibility/2006">
      <mc:Choice Requires="x14">
        <control shapeId="1064" r:id="rId60" name="BtnAnnuleAllM3">
          <controlPr disabled="1" autoLine="0" r:id="rId61">
            <anchor moveWithCells="1">
              <from>
                <xdr:col>8</xdr:col>
                <xdr:colOff>19050</xdr:colOff>
                <xdr:row>36</xdr:row>
                <xdr:rowOff>142875</xdr:rowOff>
              </from>
              <to>
                <xdr:col>8</xdr:col>
                <xdr:colOff>590550</xdr:colOff>
                <xdr:row>38</xdr:row>
                <xdr:rowOff>133350</xdr:rowOff>
              </to>
            </anchor>
          </controlPr>
        </control>
      </mc:Choice>
      <mc:Fallback>
        <control shapeId="1064" r:id="rId60" name="BtnAnnuleAllM3"/>
      </mc:Fallback>
    </mc:AlternateContent>
    <mc:AlternateContent xmlns:mc="http://schemas.openxmlformats.org/markup-compatibility/2006">
      <mc:Choice Requires="x14">
        <control shapeId="1065" r:id="rId62" name="BtnValideM1">
          <controlPr disabled="1" autoLine="0" r:id="rId63">
            <anchor moveWithCells="1">
              <from>
                <xdr:col>0</xdr:col>
                <xdr:colOff>1209675</xdr:colOff>
                <xdr:row>36</xdr:row>
                <xdr:rowOff>114300</xdr:rowOff>
              </from>
              <to>
                <xdr:col>0</xdr:col>
                <xdr:colOff>2038350</xdr:colOff>
                <xdr:row>38</xdr:row>
                <xdr:rowOff>85725</xdr:rowOff>
              </to>
            </anchor>
          </controlPr>
        </control>
      </mc:Choice>
      <mc:Fallback>
        <control shapeId="1065" r:id="rId62" name="BtnValideM1"/>
      </mc:Fallback>
    </mc:AlternateContent>
    <mc:AlternateContent xmlns:mc="http://schemas.openxmlformats.org/markup-compatibility/2006">
      <mc:Choice Requires="x14">
        <control shapeId="1066" r:id="rId64" name="BtnValideM2">
          <controlPr disabled="1" autoLine="0" r:id="rId65">
            <anchor moveWithCells="1">
              <from>
                <xdr:col>4</xdr:col>
                <xdr:colOff>200025</xdr:colOff>
                <xdr:row>36</xdr:row>
                <xdr:rowOff>133350</xdr:rowOff>
              </from>
              <to>
                <xdr:col>5</xdr:col>
                <xdr:colOff>619125</xdr:colOff>
                <xdr:row>38</xdr:row>
                <xdr:rowOff>114300</xdr:rowOff>
              </to>
            </anchor>
          </controlPr>
        </control>
      </mc:Choice>
      <mc:Fallback>
        <control shapeId="1066" r:id="rId64" name="BtnValideM2"/>
      </mc:Fallback>
    </mc:AlternateContent>
    <mc:AlternateContent xmlns:mc="http://schemas.openxmlformats.org/markup-compatibility/2006">
      <mc:Choice Requires="x14">
        <control shapeId="1067" r:id="rId66" name="BtnValideM3">
          <controlPr disabled="1" autoLine="0" r:id="rId67">
            <anchor moveWithCells="1">
              <from>
                <xdr:col>9</xdr:col>
                <xdr:colOff>9525</xdr:colOff>
                <xdr:row>36</xdr:row>
                <xdr:rowOff>133350</xdr:rowOff>
              </from>
              <to>
                <xdr:col>10</xdr:col>
                <xdr:colOff>381000</xdr:colOff>
                <xdr:row>38</xdr:row>
                <xdr:rowOff>133350</xdr:rowOff>
              </to>
            </anchor>
          </controlPr>
        </control>
      </mc:Choice>
      <mc:Fallback>
        <control shapeId="1067" r:id="rId66" name="BtnValideM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P31"/>
  <sheetViews>
    <sheetView tabSelected="1" zoomScale="75" zoomScaleNormal="75" workbookViewId="0">
      <selection activeCell="S29" sqref="S29"/>
    </sheetView>
  </sheetViews>
  <sheetFormatPr baseColWidth="10" defaultRowHeight="12.75" x14ac:dyDescent="0.2"/>
  <cols>
    <col min="1" max="1" width="4.5703125" bestFit="1" customWidth="1"/>
    <col min="2" max="2" width="27.5703125" customWidth="1"/>
    <col min="3" max="3" width="5.85546875" customWidth="1"/>
    <col min="4" max="4" width="4" customWidth="1"/>
    <col min="5" max="5" width="4" bestFit="1" customWidth="1"/>
    <col min="6" max="6" width="3.7109375" customWidth="1"/>
    <col min="7" max="7" width="7" bestFit="1" customWidth="1"/>
    <col min="8" max="8" width="6.28515625" customWidth="1"/>
    <col min="9" max="9" width="7" customWidth="1"/>
    <col min="10" max="10" width="6.28515625" customWidth="1"/>
    <col min="11" max="11" width="7" customWidth="1"/>
    <col min="12" max="12" width="6.28515625" customWidth="1"/>
    <col min="13" max="13" width="3.5703125" customWidth="1"/>
    <col min="14" max="14" width="7.85546875" customWidth="1"/>
    <col min="15" max="15" width="10.5703125" bestFit="1" customWidth="1"/>
    <col min="16" max="16" width="8.140625" bestFit="1" customWidth="1"/>
  </cols>
  <sheetData>
    <row r="1" spans="1:16" s="97" customFormat="1" ht="198.75" customHeight="1" x14ac:dyDescent="0.3">
      <c r="A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" ht="6" customHeight="1" x14ac:dyDescent="0.2"/>
    <row r="3" spans="1:16" ht="20.25" x14ac:dyDescent="0.3">
      <c r="A3" s="32"/>
      <c r="B3" s="193" t="s">
        <v>31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</row>
    <row r="4" spans="1:16" ht="7.5" customHeight="1" x14ac:dyDescent="0.2"/>
    <row r="5" spans="1:16" ht="15.75" x14ac:dyDescent="0.25">
      <c r="A5" s="32"/>
      <c r="B5" s="195" t="s">
        <v>95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</row>
    <row r="6" spans="1:16" ht="3.75" customHeight="1" x14ac:dyDescent="0.2"/>
    <row r="7" spans="1:16" ht="15.75" x14ac:dyDescent="0.2">
      <c r="A7" s="43"/>
      <c r="B7" s="196" t="s">
        <v>96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</row>
    <row r="8" spans="1:16" ht="13.5" thickBot="1" x14ac:dyDescent="0.25">
      <c r="B8" s="81" t="s">
        <v>33</v>
      </c>
    </row>
    <row r="9" spans="1:16" ht="13.5" thickBot="1" x14ac:dyDescent="0.25">
      <c r="A9" s="54"/>
      <c r="B9" s="4"/>
      <c r="C9" s="26"/>
      <c r="D9" s="26"/>
      <c r="E9" s="26"/>
      <c r="F9" s="4"/>
      <c r="G9" s="5" t="s">
        <v>12</v>
      </c>
      <c r="H9" s="7"/>
      <c r="I9" s="6" t="s">
        <v>13</v>
      </c>
      <c r="J9" s="7"/>
      <c r="K9" s="6" t="s">
        <v>14</v>
      </c>
      <c r="L9" s="7"/>
      <c r="M9" s="8"/>
      <c r="N9" s="9" t="s">
        <v>1</v>
      </c>
      <c r="O9" s="10" t="s">
        <v>5</v>
      </c>
      <c r="P9" s="11" t="s">
        <v>4</v>
      </c>
    </row>
    <row r="10" spans="1:16" ht="13.5" thickBot="1" x14ac:dyDescent="0.25">
      <c r="A10" s="55" t="s">
        <v>2</v>
      </c>
      <c r="B10" s="53" t="s">
        <v>0</v>
      </c>
      <c r="C10" s="27" t="s">
        <v>19</v>
      </c>
      <c r="D10" s="33" t="s">
        <v>15</v>
      </c>
      <c r="E10" s="34" t="s">
        <v>16</v>
      </c>
      <c r="F10" s="35" t="s">
        <v>17</v>
      </c>
      <c r="G10" s="15" t="s">
        <v>1</v>
      </c>
      <c r="H10" s="14" t="s">
        <v>2</v>
      </c>
      <c r="I10" s="13" t="s">
        <v>1</v>
      </c>
      <c r="J10" s="14" t="s">
        <v>2</v>
      </c>
      <c r="K10" s="13" t="s">
        <v>1</v>
      </c>
      <c r="L10" s="14" t="s">
        <v>2</v>
      </c>
      <c r="M10" s="8"/>
      <c r="N10" s="16" t="s">
        <v>4</v>
      </c>
      <c r="O10" s="17" t="s">
        <v>6</v>
      </c>
      <c r="P10" s="18" t="s">
        <v>7</v>
      </c>
    </row>
    <row r="11" spans="1:16" x14ac:dyDescent="0.2">
      <c r="A11" s="30">
        <v>1</v>
      </c>
      <c r="B11" s="116" t="s">
        <v>67</v>
      </c>
      <c r="C11" s="117" t="s">
        <v>68</v>
      </c>
      <c r="D11" s="118" t="s">
        <v>38</v>
      </c>
      <c r="E11" s="119" t="s">
        <v>45</v>
      </c>
      <c r="F11" s="120" t="s">
        <v>47</v>
      </c>
      <c r="G11" s="121">
        <v>844</v>
      </c>
      <c r="H11" s="122">
        <v>3</v>
      </c>
      <c r="I11" s="123">
        <v>1407</v>
      </c>
      <c r="J11" s="122">
        <v>2</v>
      </c>
      <c r="K11" s="121">
        <v>2236</v>
      </c>
      <c r="L11" s="122">
        <v>1</v>
      </c>
      <c r="M11" s="124"/>
      <c r="N11" s="125">
        <v>4487</v>
      </c>
      <c r="O11" s="126">
        <v>2236</v>
      </c>
      <c r="P11" s="172">
        <v>6</v>
      </c>
    </row>
    <row r="12" spans="1:16" x14ac:dyDescent="0.2">
      <c r="A12" s="19">
        <v>2</v>
      </c>
      <c r="B12" s="127" t="s">
        <v>94</v>
      </c>
      <c r="C12" s="128" t="s">
        <v>68</v>
      </c>
      <c r="D12" s="129" t="s">
        <v>45</v>
      </c>
      <c r="E12" s="130" t="s">
        <v>34</v>
      </c>
      <c r="F12" s="131" t="s">
        <v>48</v>
      </c>
      <c r="G12" s="123">
        <v>1071</v>
      </c>
      <c r="H12" s="132">
        <v>2</v>
      </c>
      <c r="I12" s="123">
        <v>2103</v>
      </c>
      <c r="J12" s="132">
        <v>1</v>
      </c>
      <c r="K12" s="123">
        <v>1182</v>
      </c>
      <c r="L12" s="132">
        <v>3</v>
      </c>
      <c r="M12" s="124"/>
      <c r="N12" s="133">
        <v>4356</v>
      </c>
      <c r="O12" s="134">
        <v>2103</v>
      </c>
      <c r="P12" s="173">
        <v>6</v>
      </c>
    </row>
    <row r="13" spans="1:16" x14ac:dyDescent="0.2">
      <c r="A13" s="30">
        <v>3</v>
      </c>
      <c r="B13" s="127" t="s">
        <v>83</v>
      </c>
      <c r="C13" s="128" t="s">
        <v>84</v>
      </c>
      <c r="D13" s="129" t="s">
        <v>42</v>
      </c>
      <c r="E13" s="130" t="s">
        <v>40</v>
      </c>
      <c r="F13" s="131" t="s">
        <v>51</v>
      </c>
      <c r="G13" s="123">
        <v>1121</v>
      </c>
      <c r="H13" s="132">
        <v>1</v>
      </c>
      <c r="I13" s="123">
        <v>595</v>
      </c>
      <c r="J13" s="132">
        <v>2</v>
      </c>
      <c r="K13" s="123">
        <v>636</v>
      </c>
      <c r="L13" s="132">
        <v>3</v>
      </c>
      <c r="M13" s="124"/>
      <c r="N13" s="133">
        <v>2352</v>
      </c>
      <c r="O13" s="134">
        <v>1121</v>
      </c>
      <c r="P13" s="173">
        <v>6</v>
      </c>
    </row>
    <row r="14" spans="1:16" x14ac:dyDescent="0.2">
      <c r="A14" s="19">
        <v>4</v>
      </c>
      <c r="B14" s="127" t="s">
        <v>78</v>
      </c>
      <c r="C14" s="128" t="s">
        <v>79</v>
      </c>
      <c r="D14" s="129" t="s">
        <v>34</v>
      </c>
      <c r="E14" s="130" t="s">
        <v>48</v>
      </c>
      <c r="F14" s="131" t="s">
        <v>45</v>
      </c>
      <c r="G14" s="123">
        <v>1602</v>
      </c>
      <c r="H14" s="132">
        <v>1</v>
      </c>
      <c r="I14" s="123">
        <v>702</v>
      </c>
      <c r="J14" s="132">
        <v>4</v>
      </c>
      <c r="K14" s="123">
        <v>1030</v>
      </c>
      <c r="L14" s="132">
        <v>2</v>
      </c>
      <c r="M14" s="124"/>
      <c r="N14" s="133">
        <v>3334</v>
      </c>
      <c r="O14" s="134">
        <v>1602</v>
      </c>
      <c r="P14" s="173">
        <v>7</v>
      </c>
    </row>
    <row r="15" spans="1:16" x14ac:dyDescent="0.2">
      <c r="A15" s="30">
        <v>5</v>
      </c>
      <c r="B15" s="127" t="s">
        <v>70</v>
      </c>
      <c r="C15" s="128" t="s">
        <v>71</v>
      </c>
      <c r="D15" s="129" t="s">
        <v>41</v>
      </c>
      <c r="E15" s="130" t="s">
        <v>38</v>
      </c>
      <c r="F15" s="131" t="s">
        <v>46</v>
      </c>
      <c r="G15" s="123">
        <v>3427</v>
      </c>
      <c r="H15" s="132">
        <v>1</v>
      </c>
      <c r="I15" s="123">
        <v>491</v>
      </c>
      <c r="J15" s="132">
        <v>3</v>
      </c>
      <c r="K15" s="123">
        <v>756</v>
      </c>
      <c r="L15" s="132">
        <v>4</v>
      </c>
      <c r="M15" s="124"/>
      <c r="N15" s="133">
        <v>4674</v>
      </c>
      <c r="O15" s="134">
        <v>3427</v>
      </c>
      <c r="P15" s="173">
        <v>8</v>
      </c>
    </row>
    <row r="16" spans="1:16" x14ac:dyDescent="0.2">
      <c r="A16" s="19">
        <v>6</v>
      </c>
      <c r="B16" s="127" t="s">
        <v>85</v>
      </c>
      <c r="C16" s="128" t="s">
        <v>84</v>
      </c>
      <c r="D16" s="129" t="s">
        <v>37</v>
      </c>
      <c r="E16" s="130" t="s">
        <v>42</v>
      </c>
      <c r="F16" s="131" t="s">
        <v>35</v>
      </c>
      <c r="G16" s="123">
        <v>916</v>
      </c>
      <c r="H16" s="132">
        <v>2</v>
      </c>
      <c r="I16" s="123">
        <v>650</v>
      </c>
      <c r="J16" s="132">
        <v>5</v>
      </c>
      <c r="K16" s="123">
        <v>1088</v>
      </c>
      <c r="L16" s="132">
        <v>1</v>
      </c>
      <c r="M16" s="124"/>
      <c r="N16" s="133">
        <v>2654</v>
      </c>
      <c r="O16" s="134">
        <v>1088</v>
      </c>
      <c r="P16" s="173">
        <v>8</v>
      </c>
    </row>
    <row r="17" spans="1:16" x14ac:dyDescent="0.2">
      <c r="A17" s="30">
        <v>7</v>
      </c>
      <c r="B17" s="127" t="s">
        <v>87</v>
      </c>
      <c r="C17" s="128" t="s">
        <v>88</v>
      </c>
      <c r="D17" s="129" t="s">
        <v>43</v>
      </c>
      <c r="E17" s="130" t="s">
        <v>50</v>
      </c>
      <c r="F17" s="131" t="s">
        <v>40</v>
      </c>
      <c r="G17" s="123">
        <v>832</v>
      </c>
      <c r="H17" s="132">
        <v>3</v>
      </c>
      <c r="I17" s="123">
        <v>456</v>
      </c>
      <c r="J17" s="132">
        <v>4</v>
      </c>
      <c r="K17" s="123">
        <v>2019</v>
      </c>
      <c r="L17" s="132">
        <v>2</v>
      </c>
      <c r="M17" s="124"/>
      <c r="N17" s="133">
        <v>3307</v>
      </c>
      <c r="O17" s="134">
        <v>2019</v>
      </c>
      <c r="P17" s="173">
        <v>9</v>
      </c>
    </row>
    <row r="18" spans="1:16" x14ac:dyDescent="0.2">
      <c r="A18" s="19">
        <v>8</v>
      </c>
      <c r="B18" s="127" t="s">
        <v>81</v>
      </c>
      <c r="C18" s="128" t="s">
        <v>82</v>
      </c>
      <c r="D18" s="129" t="s">
        <v>39</v>
      </c>
      <c r="E18" s="130" t="s">
        <v>47</v>
      </c>
      <c r="F18" s="131" t="s">
        <v>44</v>
      </c>
      <c r="G18" s="123">
        <v>819</v>
      </c>
      <c r="H18" s="132">
        <v>4</v>
      </c>
      <c r="I18" s="134">
        <v>1097</v>
      </c>
      <c r="J18" s="132">
        <v>1</v>
      </c>
      <c r="K18" s="123">
        <v>531</v>
      </c>
      <c r="L18" s="132">
        <v>4</v>
      </c>
      <c r="M18" s="124"/>
      <c r="N18" s="133">
        <v>2447</v>
      </c>
      <c r="O18" s="134">
        <v>1097</v>
      </c>
      <c r="P18" s="173">
        <v>9</v>
      </c>
    </row>
    <row r="19" spans="1:16" x14ac:dyDescent="0.2">
      <c r="A19" s="30">
        <v>9</v>
      </c>
      <c r="B19" s="127" t="s">
        <v>74</v>
      </c>
      <c r="C19" s="128" t="s">
        <v>75</v>
      </c>
      <c r="D19" s="129" t="s">
        <v>44</v>
      </c>
      <c r="E19" s="130" t="s">
        <v>46</v>
      </c>
      <c r="F19" s="131" t="s">
        <v>34</v>
      </c>
      <c r="G19" s="123">
        <v>157</v>
      </c>
      <c r="H19" s="132">
        <v>6</v>
      </c>
      <c r="I19" s="134">
        <v>807</v>
      </c>
      <c r="J19" s="132">
        <v>3</v>
      </c>
      <c r="K19" s="123">
        <v>2188</v>
      </c>
      <c r="L19" s="132">
        <v>1</v>
      </c>
      <c r="M19" s="124"/>
      <c r="N19" s="133">
        <v>3152</v>
      </c>
      <c r="O19" s="134">
        <v>2188</v>
      </c>
      <c r="P19" s="173">
        <v>10</v>
      </c>
    </row>
    <row r="20" spans="1:16" x14ac:dyDescent="0.2">
      <c r="A20" s="19">
        <v>10</v>
      </c>
      <c r="B20" s="127" t="s">
        <v>76</v>
      </c>
      <c r="C20" s="128" t="s">
        <v>75</v>
      </c>
      <c r="D20" s="129" t="s">
        <v>40</v>
      </c>
      <c r="E20" s="130" t="s">
        <v>51</v>
      </c>
      <c r="F20" s="131" t="s">
        <v>42</v>
      </c>
      <c r="G20" s="123">
        <v>745</v>
      </c>
      <c r="H20" s="132">
        <v>5</v>
      </c>
      <c r="I20" s="134">
        <v>872</v>
      </c>
      <c r="J20" s="132">
        <v>3</v>
      </c>
      <c r="K20" s="123">
        <v>1336</v>
      </c>
      <c r="L20" s="132">
        <v>2</v>
      </c>
      <c r="M20" s="124"/>
      <c r="N20" s="133">
        <v>2953</v>
      </c>
      <c r="O20" s="134">
        <v>1336</v>
      </c>
      <c r="P20" s="173">
        <v>10</v>
      </c>
    </row>
    <row r="21" spans="1:16" x14ac:dyDescent="0.2">
      <c r="A21" s="30">
        <v>11</v>
      </c>
      <c r="B21" s="127" t="s">
        <v>72</v>
      </c>
      <c r="C21" s="128" t="s">
        <v>73</v>
      </c>
      <c r="D21" s="129" t="s">
        <v>36</v>
      </c>
      <c r="E21" s="130" t="s">
        <v>35</v>
      </c>
      <c r="F21" s="131" t="s">
        <v>43</v>
      </c>
      <c r="G21" s="123">
        <v>572</v>
      </c>
      <c r="H21" s="132">
        <v>6</v>
      </c>
      <c r="I21" s="134">
        <v>1782</v>
      </c>
      <c r="J21" s="132">
        <v>1</v>
      </c>
      <c r="K21" s="123">
        <v>755</v>
      </c>
      <c r="L21" s="132">
        <v>5</v>
      </c>
      <c r="M21" s="124"/>
      <c r="N21" s="133">
        <v>3109</v>
      </c>
      <c r="O21" s="134">
        <v>1782</v>
      </c>
      <c r="P21" s="173">
        <v>12</v>
      </c>
    </row>
    <row r="22" spans="1:16" x14ac:dyDescent="0.2">
      <c r="A22" s="19">
        <v>12</v>
      </c>
      <c r="B22" s="127" t="s">
        <v>80</v>
      </c>
      <c r="C22" s="128" t="s">
        <v>79</v>
      </c>
      <c r="D22" s="129" t="s">
        <v>50</v>
      </c>
      <c r="E22" s="130" t="s">
        <v>49</v>
      </c>
      <c r="F22" s="131" t="s">
        <v>37</v>
      </c>
      <c r="G22" s="123">
        <v>264</v>
      </c>
      <c r="H22" s="132">
        <v>5</v>
      </c>
      <c r="I22" s="134">
        <v>949</v>
      </c>
      <c r="J22" s="132">
        <v>2</v>
      </c>
      <c r="K22" s="123">
        <v>566</v>
      </c>
      <c r="L22" s="132">
        <v>5</v>
      </c>
      <c r="M22" s="124"/>
      <c r="N22" s="133">
        <v>1779</v>
      </c>
      <c r="O22" s="134">
        <v>949</v>
      </c>
      <c r="P22" s="173">
        <v>12</v>
      </c>
    </row>
    <row r="23" spans="1:16" x14ac:dyDescent="0.2">
      <c r="A23" s="30">
        <v>13</v>
      </c>
      <c r="B23" s="127" t="s">
        <v>69</v>
      </c>
      <c r="C23" s="128" t="s">
        <v>68</v>
      </c>
      <c r="D23" s="129" t="s">
        <v>51</v>
      </c>
      <c r="E23" s="130" t="s">
        <v>36</v>
      </c>
      <c r="F23" s="131" t="s">
        <v>49</v>
      </c>
      <c r="G23" s="123">
        <v>677</v>
      </c>
      <c r="H23" s="132">
        <v>3</v>
      </c>
      <c r="I23" s="134">
        <v>414</v>
      </c>
      <c r="J23" s="132">
        <v>4</v>
      </c>
      <c r="K23" s="123">
        <v>683</v>
      </c>
      <c r="L23" s="132">
        <v>5.01</v>
      </c>
      <c r="M23" s="124"/>
      <c r="N23" s="133">
        <v>1774</v>
      </c>
      <c r="O23" s="134">
        <v>683</v>
      </c>
      <c r="P23" s="173">
        <v>12.01</v>
      </c>
    </row>
    <row r="24" spans="1:16" x14ac:dyDescent="0.2">
      <c r="A24" s="19">
        <v>14</v>
      </c>
      <c r="B24" s="127" t="s">
        <v>89</v>
      </c>
      <c r="C24" s="128" t="s">
        <v>88</v>
      </c>
      <c r="D24" s="129" t="s">
        <v>49</v>
      </c>
      <c r="E24" s="130" t="s">
        <v>37</v>
      </c>
      <c r="F24" s="131" t="s">
        <v>50</v>
      </c>
      <c r="G24" s="123">
        <v>958</v>
      </c>
      <c r="H24" s="132">
        <v>2</v>
      </c>
      <c r="I24" s="134">
        <v>239</v>
      </c>
      <c r="J24" s="132">
        <v>6</v>
      </c>
      <c r="K24" s="123">
        <v>213</v>
      </c>
      <c r="L24" s="132">
        <v>5</v>
      </c>
      <c r="M24" s="124"/>
      <c r="N24" s="133">
        <v>1410</v>
      </c>
      <c r="O24" s="134">
        <v>958</v>
      </c>
      <c r="P24" s="173">
        <v>13</v>
      </c>
    </row>
    <row r="25" spans="1:16" x14ac:dyDescent="0.2">
      <c r="A25" s="30">
        <v>15</v>
      </c>
      <c r="B25" s="127" t="s">
        <v>91</v>
      </c>
      <c r="C25" s="128" t="s">
        <v>88</v>
      </c>
      <c r="D25" s="129" t="s">
        <v>47</v>
      </c>
      <c r="E25" s="130" t="s">
        <v>44</v>
      </c>
      <c r="F25" s="131" t="s">
        <v>39</v>
      </c>
      <c r="G25" s="123">
        <v>345</v>
      </c>
      <c r="H25" s="132">
        <v>6</v>
      </c>
      <c r="I25" s="134">
        <v>248</v>
      </c>
      <c r="J25" s="132">
        <v>5</v>
      </c>
      <c r="K25" s="123">
        <v>1223</v>
      </c>
      <c r="L25" s="132">
        <v>3</v>
      </c>
      <c r="M25" s="124"/>
      <c r="N25" s="133">
        <v>1816</v>
      </c>
      <c r="O25" s="134">
        <v>1223</v>
      </c>
      <c r="P25" s="173">
        <v>14</v>
      </c>
    </row>
    <row r="26" spans="1:16" x14ac:dyDescent="0.2">
      <c r="A26" s="19">
        <v>16</v>
      </c>
      <c r="B26" s="127" t="s">
        <v>77</v>
      </c>
      <c r="C26" s="128" t="s">
        <v>75</v>
      </c>
      <c r="D26" s="129" t="s">
        <v>35</v>
      </c>
      <c r="E26" s="130" t="s">
        <v>43</v>
      </c>
      <c r="F26" s="131" t="s">
        <v>36</v>
      </c>
      <c r="G26" s="123">
        <v>360</v>
      </c>
      <c r="H26" s="132">
        <v>4</v>
      </c>
      <c r="I26" s="134">
        <v>521</v>
      </c>
      <c r="J26" s="132">
        <v>6</v>
      </c>
      <c r="K26" s="123">
        <v>630</v>
      </c>
      <c r="L26" s="132">
        <v>4</v>
      </c>
      <c r="M26" s="124"/>
      <c r="N26" s="133">
        <v>1511</v>
      </c>
      <c r="O26" s="134">
        <v>630</v>
      </c>
      <c r="P26" s="173">
        <v>14</v>
      </c>
    </row>
    <row r="27" spans="1:16" x14ac:dyDescent="0.2">
      <c r="A27" s="30">
        <v>17</v>
      </c>
      <c r="B27" s="127" t="s">
        <v>90</v>
      </c>
      <c r="C27" s="128" t="s">
        <v>88</v>
      </c>
      <c r="D27" s="129" t="s">
        <v>48</v>
      </c>
      <c r="E27" s="130" t="s">
        <v>39</v>
      </c>
      <c r="F27" s="131" t="s">
        <v>41</v>
      </c>
      <c r="G27" s="123">
        <v>688</v>
      </c>
      <c r="H27" s="132">
        <v>4</v>
      </c>
      <c r="I27" s="134">
        <v>251</v>
      </c>
      <c r="J27" s="132">
        <v>5</v>
      </c>
      <c r="K27" s="123">
        <v>122</v>
      </c>
      <c r="L27" s="132">
        <v>5.01</v>
      </c>
      <c r="M27" s="124"/>
      <c r="N27" s="133">
        <v>1061</v>
      </c>
      <c r="O27" s="134">
        <v>688</v>
      </c>
      <c r="P27" s="173">
        <v>14.01</v>
      </c>
    </row>
    <row r="28" spans="1:16" ht="13.5" thickBot="1" x14ac:dyDescent="0.25">
      <c r="A28" s="20">
        <v>18</v>
      </c>
      <c r="B28" s="135" t="s">
        <v>86</v>
      </c>
      <c r="C28" s="136" t="s">
        <v>84</v>
      </c>
      <c r="D28" s="137" t="s">
        <v>46</v>
      </c>
      <c r="E28" s="138" t="s">
        <v>41</v>
      </c>
      <c r="F28" s="139" t="s">
        <v>38</v>
      </c>
      <c r="G28" s="140">
        <v>670</v>
      </c>
      <c r="H28" s="141">
        <v>5</v>
      </c>
      <c r="I28" s="140">
        <v>111</v>
      </c>
      <c r="J28" s="141">
        <v>6</v>
      </c>
      <c r="K28" s="140">
        <v>0</v>
      </c>
      <c r="L28" s="141">
        <v>6</v>
      </c>
      <c r="M28" s="124"/>
      <c r="N28" s="142">
        <v>781</v>
      </c>
      <c r="O28" s="143">
        <v>670</v>
      </c>
      <c r="P28" s="174">
        <v>17</v>
      </c>
    </row>
    <row r="29" spans="1:16" x14ac:dyDescent="0.2">
      <c r="A29" s="2"/>
      <c r="B29" s="1"/>
      <c r="C29" s="25"/>
      <c r="D29" s="23"/>
      <c r="E29" s="25"/>
      <c r="F29" s="23"/>
      <c r="G29" s="57" t="s">
        <v>9</v>
      </c>
      <c r="H29" s="38"/>
      <c r="I29" s="57" t="s">
        <v>92</v>
      </c>
      <c r="J29" s="1"/>
      <c r="K29" s="57" t="s">
        <v>93</v>
      </c>
      <c r="L29" s="38"/>
      <c r="M29" s="3"/>
      <c r="N29" s="2"/>
      <c r="O29" s="2"/>
      <c r="P29" s="1"/>
    </row>
    <row r="30" spans="1:16" x14ac:dyDescent="0.2">
      <c r="A30" s="2"/>
      <c r="B30" s="56" t="s">
        <v>18</v>
      </c>
      <c r="D30" s="25"/>
      <c r="E30" s="25"/>
      <c r="F30" s="28"/>
      <c r="G30" s="67">
        <f>SUM(G11:G28)/1000</f>
        <v>16.068000000000001</v>
      </c>
      <c r="H30" s="95"/>
      <c r="I30" s="67">
        <f>SUM(I11:I28)/1000</f>
        <v>13.695</v>
      </c>
      <c r="J30" s="95"/>
      <c r="K30" s="67">
        <f>SUM(K11:K28)/1000</f>
        <v>17.193999999999999</v>
      </c>
      <c r="L30" s="95"/>
      <c r="M30" s="96"/>
      <c r="N30" s="67">
        <f>SUM(N11:N28)/1000</f>
        <v>46.957000000000001</v>
      </c>
      <c r="O30" s="2"/>
    </row>
    <row r="31" spans="1:16" x14ac:dyDescent="0.2">
      <c r="A31" s="2"/>
      <c r="B31" s="56" t="s">
        <v>10</v>
      </c>
      <c r="D31" s="25"/>
      <c r="E31" s="25"/>
      <c r="F31" s="28"/>
      <c r="G31" s="67">
        <f>G30/Liste!E5</f>
        <v>0.89266666666666672</v>
      </c>
      <c r="H31" s="95"/>
      <c r="I31" s="67">
        <f>I30/Liste!E5</f>
        <v>0.76083333333333336</v>
      </c>
      <c r="J31" s="95"/>
      <c r="K31" s="67">
        <f>K30/Liste!E5</f>
        <v>0.95522222222222219</v>
      </c>
      <c r="L31" s="95"/>
      <c r="M31" s="96"/>
      <c r="N31" s="67">
        <f>N30/Liste!E5</f>
        <v>2.6087222222222222</v>
      </c>
      <c r="O31" s="2"/>
    </row>
  </sheetData>
  <sheetProtection password="DDC9" sheet="1" objects="1" scenarios="1"/>
  <sortState ref="A11:P28">
    <sortCondition ref="A11"/>
  </sortState>
  <mergeCells count="3">
    <mergeCell ref="B3:P3"/>
    <mergeCell ref="B5:P5"/>
    <mergeCell ref="B7:P7"/>
  </mergeCells>
  <phoneticPr fontId="4" type="noConversion"/>
  <pageMargins left="0.23622047244094491" right="0.23622047244094491" top="0.74803149606299213" bottom="0.74803149606299213" header="0.31496062992125984" footer="0.31496062992125984"/>
  <pageSetup paperSize="9" scale="80" orientation="landscape" horizontalDpi="4294967293" verticalDpi="4294967293" r:id="rId1"/>
  <headerFooter alignWithMargins="0"/>
  <drawing r:id="rId2"/>
  <webPublishItems count="1">
    <webPublishItem id="11158" divId="Modele_3M3S15P-ABS_2017_DEV02_11158" sourceType="sheet" destinationFile="D:\FFPS\FFPS Ed\Grilles Classement 2017 2020\Individuels\3 Manches X Secteurs\3 Manches 3 Secteurs\TestHtml.mht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/>
  <dimension ref="A1:P27"/>
  <sheetViews>
    <sheetView zoomScale="75" zoomScaleNormal="75" workbookViewId="0">
      <selection activeCell="D4" sqref="D4"/>
    </sheetView>
  </sheetViews>
  <sheetFormatPr baseColWidth="10" defaultRowHeight="12.75" x14ac:dyDescent="0.2"/>
  <cols>
    <col min="1" max="3" width="11.42578125" style="98"/>
    <col min="4" max="4" width="14.42578125" customWidth="1"/>
    <col min="5" max="5" width="11.42578125" style="101"/>
    <col min="9" max="9" width="2.140625" customWidth="1"/>
    <col min="12" max="12" width="2.7109375" customWidth="1"/>
    <col min="13" max="13" width="2.7109375" hidden="1" customWidth="1"/>
  </cols>
  <sheetData>
    <row r="1" spans="1:16" x14ac:dyDescent="0.2">
      <c r="A1" s="204" t="s">
        <v>54</v>
      </c>
      <c r="B1" s="199"/>
      <c r="C1" s="200"/>
      <c r="D1" s="112" t="s">
        <v>32</v>
      </c>
      <c r="E1" s="113" t="s">
        <v>52</v>
      </c>
      <c r="F1" s="198" t="s">
        <v>55</v>
      </c>
      <c r="G1" s="199"/>
      <c r="H1" s="200"/>
      <c r="M1">
        <v>1</v>
      </c>
      <c r="N1" s="205" t="s">
        <v>56</v>
      </c>
      <c r="O1" s="206"/>
      <c r="P1" s="207"/>
    </row>
    <row r="2" spans="1:16" ht="13.5" thickBot="1" x14ac:dyDescent="0.25">
      <c r="A2" s="201"/>
      <c r="B2" s="202"/>
      <c r="C2" s="203"/>
      <c r="D2" s="111">
        <f>COUNTA(A4:A21)</f>
        <v>18</v>
      </c>
      <c r="E2" s="110"/>
      <c r="F2" s="201"/>
      <c r="G2" s="202"/>
      <c r="H2" s="203"/>
      <c r="M2">
        <v>1</v>
      </c>
      <c r="N2" s="208"/>
      <c r="O2" s="209"/>
      <c r="P2" s="210"/>
    </row>
    <row r="3" spans="1:16" ht="13.5" thickBot="1" x14ac:dyDescent="0.25">
      <c r="A3" s="105" t="s">
        <v>64</v>
      </c>
      <c r="B3" s="105" t="s">
        <v>65</v>
      </c>
      <c r="C3" s="35" t="s">
        <v>66</v>
      </c>
      <c r="D3" s="106"/>
      <c r="E3" s="110"/>
      <c r="F3" s="107" t="s">
        <v>61</v>
      </c>
      <c r="G3" s="105" t="s">
        <v>62</v>
      </c>
      <c r="H3" s="35" t="s">
        <v>63</v>
      </c>
      <c r="M3">
        <v>1</v>
      </c>
      <c r="N3" s="184" t="s">
        <v>58</v>
      </c>
      <c r="O3" s="185" t="s">
        <v>59</v>
      </c>
      <c r="P3" s="186" t="s">
        <v>60</v>
      </c>
    </row>
    <row r="4" spans="1:16" x14ac:dyDescent="0.2">
      <c r="A4" s="36" t="s">
        <v>34</v>
      </c>
      <c r="B4" s="36" t="s">
        <v>48</v>
      </c>
      <c r="C4" s="36" t="s">
        <v>45</v>
      </c>
      <c r="D4" s="100"/>
      <c r="E4" s="170"/>
      <c r="F4" s="103" t="s">
        <v>34</v>
      </c>
      <c r="G4" s="36" t="s">
        <v>48</v>
      </c>
      <c r="H4" s="36" t="s">
        <v>45</v>
      </c>
      <c r="I4" s="51"/>
      <c r="N4" s="177" t="s">
        <v>34</v>
      </c>
      <c r="O4" s="175" t="s">
        <v>48</v>
      </c>
      <c r="P4" s="178" t="s">
        <v>45</v>
      </c>
    </row>
    <row r="5" spans="1:16" x14ac:dyDescent="0.2">
      <c r="A5" s="37" t="s">
        <v>36</v>
      </c>
      <c r="B5" s="37" t="s">
        <v>35</v>
      </c>
      <c r="C5" s="37" t="s">
        <v>43</v>
      </c>
      <c r="D5" s="100"/>
      <c r="E5" s="170"/>
      <c r="F5" s="104" t="s">
        <v>36</v>
      </c>
      <c r="G5" s="37" t="s">
        <v>35</v>
      </c>
      <c r="H5" s="37" t="s">
        <v>43</v>
      </c>
      <c r="I5" s="51"/>
      <c r="N5" s="179" t="s">
        <v>36</v>
      </c>
      <c r="O5" s="176" t="s">
        <v>35</v>
      </c>
      <c r="P5" s="180" t="s">
        <v>43</v>
      </c>
    </row>
    <row r="6" spans="1:16" x14ac:dyDescent="0.2">
      <c r="A6" s="37" t="s">
        <v>37</v>
      </c>
      <c r="B6" s="37" t="s">
        <v>42</v>
      </c>
      <c r="C6" s="37" t="s">
        <v>35</v>
      </c>
      <c r="D6" s="100"/>
      <c r="E6" s="170"/>
      <c r="F6" s="104" t="s">
        <v>37</v>
      </c>
      <c r="G6" s="37" t="s">
        <v>42</v>
      </c>
      <c r="H6" s="37" t="s">
        <v>35</v>
      </c>
      <c r="I6" s="51"/>
      <c r="N6" s="179" t="s">
        <v>37</v>
      </c>
      <c r="O6" s="176" t="s">
        <v>42</v>
      </c>
      <c r="P6" s="180" t="s">
        <v>35</v>
      </c>
    </row>
    <row r="7" spans="1:16" x14ac:dyDescent="0.2">
      <c r="A7" s="37" t="s">
        <v>38</v>
      </c>
      <c r="B7" s="37" t="s">
        <v>45</v>
      </c>
      <c r="C7" s="37" t="s">
        <v>47</v>
      </c>
      <c r="D7" s="100"/>
      <c r="E7" s="170"/>
      <c r="F7" s="104" t="s">
        <v>38</v>
      </c>
      <c r="G7" s="37" t="s">
        <v>45</v>
      </c>
      <c r="H7" s="37" t="s">
        <v>47</v>
      </c>
      <c r="I7" s="51"/>
      <c r="N7" s="179" t="s">
        <v>38</v>
      </c>
      <c r="O7" s="176" t="s">
        <v>45</v>
      </c>
      <c r="P7" s="180" t="s">
        <v>47</v>
      </c>
    </row>
    <row r="8" spans="1:16" x14ac:dyDescent="0.2">
      <c r="A8" s="37" t="s">
        <v>39</v>
      </c>
      <c r="B8" s="37" t="s">
        <v>47</v>
      </c>
      <c r="C8" s="37" t="s">
        <v>44</v>
      </c>
      <c r="D8" s="100"/>
      <c r="E8" s="170"/>
      <c r="F8" s="104" t="s">
        <v>39</v>
      </c>
      <c r="G8" s="37" t="s">
        <v>47</v>
      </c>
      <c r="H8" s="37" t="s">
        <v>44</v>
      </c>
      <c r="I8" s="51"/>
      <c r="N8" s="179" t="s">
        <v>39</v>
      </c>
      <c r="O8" s="176" t="s">
        <v>47</v>
      </c>
      <c r="P8" s="180" t="s">
        <v>44</v>
      </c>
    </row>
    <row r="9" spans="1:16" x14ac:dyDescent="0.2">
      <c r="A9" s="37" t="s">
        <v>40</v>
      </c>
      <c r="B9" s="37" t="s">
        <v>51</v>
      </c>
      <c r="C9" s="37" t="s">
        <v>42</v>
      </c>
      <c r="D9" s="100"/>
      <c r="E9" s="170"/>
      <c r="F9" s="104" t="s">
        <v>40</v>
      </c>
      <c r="G9" s="37" t="s">
        <v>51</v>
      </c>
      <c r="H9" s="37" t="s">
        <v>42</v>
      </c>
      <c r="I9" s="51"/>
      <c r="N9" s="179" t="s">
        <v>40</v>
      </c>
      <c r="O9" s="176" t="s">
        <v>51</v>
      </c>
      <c r="P9" s="180" t="s">
        <v>42</v>
      </c>
    </row>
    <row r="10" spans="1:16" x14ac:dyDescent="0.2">
      <c r="A10" s="37" t="s">
        <v>47</v>
      </c>
      <c r="B10" s="37" t="s">
        <v>44</v>
      </c>
      <c r="C10" s="37" t="s">
        <v>39</v>
      </c>
      <c r="D10" s="100"/>
      <c r="E10" s="170"/>
      <c r="F10" s="104" t="s">
        <v>47</v>
      </c>
      <c r="G10" s="37" t="s">
        <v>44</v>
      </c>
      <c r="H10" s="37" t="s">
        <v>39</v>
      </c>
      <c r="I10" s="51"/>
      <c r="N10" s="179" t="s">
        <v>47</v>
      </c>
      <c r="O10" s="176" t="s">
        <v>44</v>
      </c>
      <c r="P10" s="180" t="s">
        <v>39</v>
      </c>
    </row>
    <row r="11" spans="1:16" x14ac:dyDescent="0.2">
      <c r="A11" s="37" t="s">
        <v>42</v>
      </c>
      <c r="B11" s="37" t="s">
        <v>40</v>
      </c>
      <c r="C11" s="37" t="s">
        <v>51</v>
      </c>
      <c r="D11" s="100"/>
      <c r="E11" s="170"/>
      <c r="F11" s="104" t="s">
        <v>42</v>
      </c>
      <c r="G11" s="37" t="s">
        <v>40</v>
      </c>
      <c r="H11" s="37" t="s">
        <v>51</v>
      </c>
      <c r="I11" s="51"/>
      <c r="N11" s="179" t="s">
        <v>42</v>
      </c>
      <c r="O11" s="176" t="s">
        <v>40</v>
      </c>
      <c r="P11" s="180" t="s">
        <v>51</v>
      </c>
    </row>
    <row r="12" spans="1:16" x14ac:dyDescent="0.2">
      <c r="A12" s="37" t="s">
        <v>43</v>
      </c>
      <c r="B12" s="37" t="s">
        <v>50</v>
      </c>
      <c r="C12" s="37" t="s">
        <v>40</v>
      </c>
      <c r="D12" s="100"/>
      <c r="E12" s="170"/>
      <c r="F12" s="104" t="s">
        <v>43</v>
      </c>
      <c r="G12" s="37" t="s">
        <v>50</v>
      </c>
      <c r="H12" s="37" t="s">
        <v>40</v>
      </c>
      <c r="I12" s="51"/>
      <c r="N12" s="179" t="s">
        <v>43</v>
      </c>
      <c r="O12" s="176" t="s">
        <v>50</v>
      </c>
      <c r="P12" s="180" t="s">
        <v>40</v>
      </c>
    </row>
    <row r="13" spans="1:16" x14ac:dyDescent="0.2">
      <c r="A13" s="37" t="s">
        <v>48</v>
      </c>
      <c r="B13" s="37" t="s">
        <v>39</v>
      </c>
      <c r="C13" s="37" t="s">
        <v>41</v>
      </c>
      <c r="D13" s="100"/>
      <c r="E13" s="170"/>
      <c r="F13" s="104" t="s">
        <v>48</v>
      </c>
      <c r="G13" s="37" t="s">
        <v>39</v>
      </c>
      <c r="H13" s="37" t="s">
        <v>41</v>
      </c>
      <c r="I13" s="51"/>
      <c r="N13" s="179" t="s">
        <v>48</v>
      </c>
      <c r="O13" s="176" t="s">
        <v>39</v>
      </c>
      <c r="P13" s="180" t="s">
        <v>41</v>
      </c>
    </row>
    <row r="14" spans="1:16" x14ac:dyDescent="0.2">
      <c r="A14" s="37" t="s">
        <v>46</v>
      </c>
      <c r="B14" s="37" t="s">
        <v>41</v>
      </c>
      <c r="C14" s="37" t="s">
        <v>38</v>
      </c>
      <c r="D14" s="100"/>
      <c r="E14" s="170"/>
      <c r="F14" s="104" t="s">
        <v>46</v>
      </c>
      <c r="G14" s="37" t="s">
        <v>41</v>
      </c>
      <c r="H14" s="37" t="s">
        <v>38</v>
      </c>
      <c r="I14" s="51"/>
      <c r="N14" s="179" t="s">
        <v>46</v>
      </c>
      <c r="O14" s="176" t="s">
        <v>41</v>
      </c>
      <c r="P14" s="180" t="s">
        <v>38</v>
      </c>
    </row>
    <row r="15" spans="1:16" x14ac:dyDescent="0.2">
      <c r="A15" s="37" t="s">
        <v>49</v>
      </c>
      <c r="B15" s="37" t="s">
        <v>37</v>
      </c>
      <c r="C15" s="37" t="s">
        <v>50</v>
      </c>
      <c r="D15" s="100"/>
      <c r="E15" s="170"/>
      <c r="F15" s="104" t="s">
        <v>49</v>
      </c>
      <c r="G15" s="37" t="s">
        <v>37</v>
      </c>
      <c r="H15" s="37" t="s">
        <v>50</v>
      </c>
      <c r="I15" s="51"/>
      <c r="N15" s="179" t="s">
        <v>49</v>
      </c>
      <c r="O15" s="176" t="s">
        <v>37</v>
      </c>
      <c r="P15" s="180" t="s">
        <v>50</v>
      </c>
    </row>
    <row r="16" spans="1:16" x14ac:dyDescent="0.2">
      <c r="A16" s="37" t="s">
        <v>41</v>
      </c>
      <c r="B16" s="37" t="s">
        <v>38</v>
      </c>
      <c r="C16" s="37" t="s">
        <v>46</v>
      </c>
      <c r="D16" s="100"/>
      <c r="E16" s="170"/>
      <c r="F16" s="104" t="s">
        <v>41</v>
      </c>
      <c r="G16" s="37" t="s">
        <v>38</v>
      </c>
      <c r="H16" s="37" t="s">
        <v>46</v>
      </c>
      <c r="I16" s="51"/>
      <c r="N16" s="179" t="s">
        <v>41</v>
      </c>
      <c r="O16" s="176" t="s">
        <v>38</v>
      </c>
      <c r="P16" s="180" t="s">
        <v>46</v>
      </c>
    </row>
    <row r="17" spans="1:16" x14ac:dyDescent="0.2">
      <c r="A17" s="37" t="s">
        <v>50</v>
      </c>
      <c r="B17" s="37" t="s">
        <v>49</v>
      </c>
      <c r="C17" s="37" t="s">
        <v>37</v>
      </c>
      <c r="D17" s="100"/>
      <c r="E17" s="170"/>
      <c r="F17" s="104" t="s">
        <v>50</v>
      </c>
      <c r="G17" s="37" t="s">
        <v>49</v>
      </c>
      <c r="H17" s="37" t="s">
        <v>37</v>
      </c>
      <c r="I17" s="51"/>
      <c r="N17" s="179" t="s">
        <v>50</v>
      </c>
      <c r="O17" s="176" t="s">
        <v>49</v>
      </c>
      <c r="P17" s="180" t="s">
        <v>37</v>
      </c>
    </row>
    <row r="18" spans="1:16" x14ac:dyDescent="0.2">
      <c r="A18" s="37" t="s">
        <v>51</v>
      </c>
      <c r="B18" s="37" t="s">
        <v>36</v>
      </c>
      <c r="C18" s="37" t="s">
        <v>49</v>
      </c>
      <c r="D18" s="100"/>
      <c r="E18" s="170"/>
      <c r="F18" s="104" t="s">
        <v>51</v>
      </c>
      <c r="G18" s="37" t="s">
        <v>36</v>
      </c>
      <c r="H18" s="37" t="s">
        <v>49</v>
      </c>
      <c r="I18" s="51"/>
      <c r="N18" s="179" t="s">
        <v>51</v>
      </c>
      <c r="O18" s="176" t="s">
        <v>36</v>
      </c>
      <c r="P18" s="180" t="s">
        <v>49</v>
      </c>
    </row>
    <row r="19" spans="1:16" x14ac:dyDescent="0.2">
      <c r="A19" s="37" t="s">
        <v>44</v>
      </c>
      <c r="B19" s="37" t="s">
        <v>46</v>
      </c>
      <c r="C19" s="37" t="s">
        <v>34</v>
      </c>
      <c r="D19" s="169"/>
      <c r="E19" s="170"/>
      <c r="F19" s="104" t="s">
        <v>44</v>
      </c>
      <c r="G19" s="37" t="s">
        <v>46</v>
      </c>
      <c r="H19" s="37" t="s">
        <v>34</v>
      </c>
      <c r="I19" s="51"/>
      <c r="N19" s="179" t="s">
        <v>44</v>
      </c>
      <c r="O19" s="176" t="s">
        <v>46</v>
      </c>
      <c r="P19" s="180" t="s">
        <v>34</v>
      </c>
    </row>
    <row r="20" spans="1:16" x14ac:dyDescent="0.2">
      <c r="A20" s="37" t="s">
        <v>45</v>
      </c>
      <c r="B20" s="37" t="s">
        <v>34</v>
      </c>
      <c r="C20" s="37" t="s">
        <v>48</v>
      </c>
      <c r="D20" s="100"/>
      <c r="E20" s="170"/>
      <c r="F20" s="104" t="s">
        <v>45</v>
      </c>
      <c r="G20" s="37" t="s">
        <v>34</v>
      </c>
      <c r="H20" s="37" t="s">
        <v>48</v>
      </c>
      <c r="I20" s="51"/>
      <c r="N20" s="179" t="s">
        <v>45</v>
      </c>
      <c r="O20" s="176" t="s">
        <v>34</v>
      </c>
      <c r="P20" s="180" t="s">
        <v>48</v>
      </c>
    </row>
    <row r="21" spans="1:16" ht="13.5" thickBot="1" x14ac:dyDescent="0.25">
      <c r="A21" s="37" t="s">
        <v>35</v>
      </c>
      <c r="B21" s="37" t="s">
        <v>43</v>
      </c>
      <c r="C21" s="37" t="s">
        <v>36</v>
      </c>
      <c r="D21" s="100"/>
      <c r="E21" s="170"/>
      <c r="F21" s="104" t="s">
        <v>35</v>
      </c>
      <c r="G21" s="37" t="s">
        <v>43</v>
      </c>
      <c r="H21" s="37" t="s">
        <v>36</v>
      </c>
      <c r="I21" s="51"/>
      <c r="N21" s="181" t="s">
        <v>35</v>
      </c>
      <c r="O21" s="182" t="s">
        <v>43</v>
      </c>
      <c r="P21" s="183" t="s">
        <v>36</v>
      </c>
    </row>
    <row r="22" spans="1:16" x14ac:dyDescent="0.2">
      <c r="D22" s="98"/>
      <c r="E22" s="102"/>
    </row>
    <row r="23" spans="1:16" x14ac:dyDescent="0.2">
      <c r="A23" s="99">
        <v>0</v>
      </c>
      <c r="B23" s="99">
        <v>0</v>
      </c>
      <c r="C23" s="99">
        <v>0</v>
      </c>
      <c r="D23" s="98"/>
      <c r="E23" s="102"/>
    </row>
    <row r="24" spans="1:16" x14ac:dyDescent="0.2">
      <c r="A24" s="99">
        <v>0</v>
      </c>
      <c r="B24" s="99">
        <v>0</v>
      </c>
      <c r="C24" s="99">
        <v>0</v>
      </c>
      <c r="D24" s="98"/>
      <c r="E24" s="102"/>
    </row>
    <row r="25" spans="1:16" x14ac:dyDescent="0.2">
      <c r="A25" s="99">
        <v>0</v>
      </c>
      <c r="B25" s="99">
        <v>0</v>
      </c>
      <c r="C25" s="99">
        <v>0</v>
      </c>
      <c r="D25" s="98"/>
      <c r="E25" s="102"/>
    </row>
    <row r="26" spans="1:16" x14ac:dyDescent="0.2">
      <c r="A26" s="99"/>
      <c r="B26" s="99"/>
      <c r="C26" s="99"/>
      <c r="D26" s="98"/>
      <c r="E26" s="102"/>
    </row>
    <row r="27" spans="1:16" x14ac:dyDescent="0.2">
      <c r="A27" s="99">
        <f>MAX(A23:A25)</f>
        <v>0</v>
      </c>
      <c r="B27" s="99">
        <f>MAX(B23:B25)</f>
        <v>0</v>
      </c>
      <c r="C27" s="99">
        <f>MAX(C23:C25)</f>
        <v>0</v>
      </c>
      <c r="J27" t="str">
        <f>Liste!F22</f>
        <v/>
      </c>
    </row>
  </sheetData>
  <sheetProtection password="DDC9" sheet="1" objects="1" scenarios="1"/>
  <sortState ref="A4:I21">
    <sortCondition ref="A4:A21"/>
  </sortState>
  <mergeCells count="3">
    <mergeCell ref="F1:H2"/>
    <mergeCell ref="A1:C2"/>
    <mergeCell ref="N1:P2"/>
  </mergeCells>
  <pageMargins left="0.7" right="0.7" top="0.75" bottom="0.75" header="0.3" footer="0.3"/>
  <pageSetup paperSize="9" orientation="portrait" horizontalDpi="4294967293" verticalDpi="4294967293" r:id="rId1"/>
  <drawing r:id="rId2"/>
  <legacyDrawing r:id="rId3"/>
  <controls>
    <mc:AlternateContent xmlns:mc="http://schemas.openxmlformats.org/markup-compatibility/2006">
      <mc:Choice Requires="x14">
        <control shapeId="5122" r:id="rId4" name="BtnAjout">
          <controlPr autoLine="0" r:id="rId5">
            <anchor moveWithCells="1">
              <from>
                <xdr:col>9</xdr:col>
                <xdr:colOff>0</xdr:colOff>
                <xdr:row>2</xdr:row>
                <xdr:rowOff>19050</xdr:rowOff>
              </from>
              <to>
                <xdr:col>11</xdr:col>
                <xdr:colOff>9525</xdr:colOff>
                <xdr:row>3</xdr:row>
                <xdr:rowOff>152400</xdr:rowOff>
              </to>
            </anchor>
          </controlPr>
        </control>
      </mc:Choice>
      <mc:Fallback>
        <control shapeId="5122" r:id="rId4" name="BtnAjout"/>
      </mc:Fallback>
    </mc:AlternateContent>
    <mc:AlternateContent xmlns:mc="http://schemas.openxmlformats.org/markup-compatibility/2006">
      <mc:Choice Requires="x14">
        <control shapeId="5124" r:id="rId6" name="BtnAjout2">
          <controlPr autoLine="0" r:id="rId7">
            <anchor moveWithCells="1">
              <from>
                <xdr:col>9</xdr:col>
                <xdr:colOff>0</xdr:colOff>
                <xdr:row>5</xdr:row>
                <xdr:rowOff>0</xdr:rowOff>
              </from>
              <to>
                <xdr:col>11</xdr:col>
                <xdr:colOff>9525</xdr:colOff>
                <xdr:row>6</xdr:row>
                <xdr:rowOff>142875</xdr:rowOff>
              </to>
            </anchor>
          </controlPr>
        </control>
      </mc:Choice>
      <mc:Fallback>
        <control shapeId="5124" r:id="rId6" name="BtnAjout2"/>
      </mc:Fallback>
    </mc:AlternateContent>
    <mc:AlternateContent xmlns:mc="http://schemas.openxmlformats.org/markup-compatibility/2006">
      <mc:Choice Requires="x14">
        <control shapeId="5125" r:id="rId8" name="BtnAjout3">
          <controlPr autoLine="0" r:id="rId9">
            <anchor moveWithCells="1">
              <from>
                <xdr:col>9</xdr:col>
                <xdr:colOff>0</xdr:colOff>
                <xdr:row>8</xdr:row>
                <xdr:rowOff>9525</xdr:rowOff>
              </from>
              <to>
                <xdr:col>11</xdr:col>
                <xdr:colOff>9525</xdr:colOff>
                <xdr:row>9</xdr:row>
                <xdr:rowOff>152400</xdr:rowOff>
              </to>
            </anchor>
          </controlPr>
        </control>
      </mc:Choice>
      <mc:Fallback>
        <control shapeId="5125" r:id="rId8" name="BtnAjout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Liste</vt:lpstr>
      <vt:lpstr>Calculs</vt:lpstr>
      <vt:lpstr>IMPR</vt:lpstr>
      <vt:lpstr>Ajust</vt:lpstr>
      <vt:lpstr>Calculs!Zone_d_impression</vt:lpstr>
    </vt:vector>
  </TitlesOfParts>
  <Company>Fondation d'Auteuil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JROJAS</dc:creator>
  <cp:lastModifiedBy>Windows User</cp:lastModifiedBy>
  <cp:lastPrinted>2017-03-23T17:17:21Z</cp:lastPrinted>
  <dcterms:created xsi:type="dcterms:W3CDTF">2007-12-10T10:18:32Z</dcterms:created>
  <dcterms:modified xsi:type="dcterms:W3CDTF">2022-08-23T19:43:12Z</dcterms:modified>
</cp:coreProperties>
</file>